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120" yWindow="75" windowWidth="19440" windowHeight="12240" activeTab="5"/>
  </bookViews>
  <sheets>
    <sheet name="lista_startowa" sheetId="4" r:id="rId1"/>
    <sheet name="wyniki_T1" sheetId="1" r:id="rId2"/>
    <sheet name="wyniki_T2" sheetId="5" r:id="rId3"/>
    <sheet name="wyniki_T3" sheetId="6" r:id="rId4"/>
    <sheet name="MICRO" sheetId="7" r:id="rId5"/>
    <sheet name="OPEN" sheetId="8" r:id="rId6"/>
    <sheet name="wyniki_6" sheetId="9" r:id="rId7"/>
  </sheets>
  <definedNames>
    <definedName name="_xlnm._FilterDatabase" localSheetId="0" hidden="1">lista_startowa!$B$5:$F$13</definedName>
    <definedName name="_xlnm.Print_Area" localSheetId="0">lista_startowa!$B$1:$F$61</definedName>
    <definedName name="_xlnm.Print_Area" localSheetId="4">MICRO!$B$1:$N$15</definedName>
    <definedName name="_xlnm.Print_Area" localSheetId="5">OPEN!$B$1:$N$13</definedName>
    <definedName name="_xlnm.Print_Area" localSheetId="6">wyniki_6!$B$1:$N$19</definedName>
    <definedName name="_xlnm.Print_Area" localSheetId="1">wyniki_T1!$B$1:$N$17</definedName>
    <definedName name="_xlnm.Print_Area" localSheetId="2">wyniki_T2!$B$1:$N$17</definedName>
    <definedName name="_xlnm.Print_Area" localSheetId="3">wyniki_T3!$B$1:$N$13</definedName>
    <definedName name="_xlnm.Print_Titles" localSheetId="0">lista_startowa!$1:$3</definedName>
  </definedNames>
  <calcPr calcId="125725"/>
</workbook>
</file>

<file path=xl/calcChain.xml><?xml version="1.0" encoding="utf-8"?>
<calcChain xmlns="http://schemas.openxmlformats.org/spreadsheetml/2006/main">
  <c r="C9" i="6"/>
  <c r="D9"/>
  <c r="E9"/>
  <c r="F9"/>
  <c r="N9"/>
  <c r="C8"/>
  <c r="C6"/>
  <c r="E11"/>
  <c r="B1" i="5" l="1"/>
  <c r="B1" i="6"/>
  <c r="B1" i="7"/>
  <c r="B1" i="8"/>
  <c r="B1" i="9"/>
  <c r="B1" i="1"/>
  <c r="C7" i="9" l="1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D6"/>
  <c r="E6"/>
  <c r="F6"/>
  <c r="C6"/>
  <c r="B2"/>
  <c r="E17"/>
  <c r="N15"/>
  <c r="N14"/>
  <c r="N13"/>
  <c r="N12"/>
  <c r="N11"/>
  <c r="N10"/>
  <c r="N9"/>
  <c r="N8"/>
  <c r="N7"/>
  <c r="N6"/>
  <c r="C3"/>
  <c r="C6" i="8"/>
  <c r="D6"/>
  <c r="E6"/>
  <c r="F6"/>
  <c r="C9"/>
  <c r="D9"/>
  <c r="E9"/>
  <c r="F9"/>
  <c r="C8"/>
  <c r="D8"/>
  <c r="E8"/>
  <c r="F8"/>
  <c r="D7"/>
  <c r="E7"/>
  <c r="F7"/>
  <c r="C7"/>
  <c r="B2"/>
  <c r="E11"/>
  <c r="N6" s="1"/>
  <c r="N9"/>
  <c r="N7"/>
  <c r="C3"/>
  <c r="C8" i="7"/>
  <c r="D8"/>
  <c r="E8"/>
  <c r="F8"/>
  <c r="C11"/>
  <c r="D11"/>
  <c r="E11"/>
  <c r="F11"/>
  <c r="C10"/>
  <c r="D10"/>
  <c r="E10"/>
  <c r="F10"/>
  <c r="C6"/>
  <c r="D6"/>
  <c r="E6"/>
  <c r="F6"/>
  <c r="C7"/>
  <c r="D7"/>
  <c r="E7"/>
  <c r="F7"/>
  <c r="D9"/>
  <c r="E9"/>
  <c r="F9"/>
  <c r="C9"/>
  <c r="B2"/>
  <c r="E13"/>
  <c r="N10" s="1"/>
  <c r="N11"/>
  <c r="C3"/>
  <c r="F8" i="6"/>
  <c r="F7"/>
  <c r="F6"/>
  <c r="E8"/>
  <c r="E7"/>
  <c r="E6"/>
  <c r="D8"/>
  <c r="D7"/>
  <c r="D6"/>
  <c r="C7"/>
  <c r="B2"/>
  <c r="N6"/>
  <c r="C3"/>
  <c r="E49" i="4"/>
  <c r="E42"/>
  <c r="F6" i="1"/>
  <c r="F13"/>
  <c r="F10"/>
  <c r="F8"/>
  <c r="F11"/>
  <c r="F12"/>
  <c r="F7"/>
  <c r="F9"/>
  <c r="E6"/>
  <c r="E13"/>
  <c r="E10"/>
  <c r="E8"/>
  <c r="E11"/>
  <c r="E12"/>
  <c r="E7"/>
  <c r="E9"/>
  <c r="D6"/>
  <c r="D13"/>
  <c r="D10"/>
  <c r="D8"/>
  <c r="D11"/>
  <c r="D12"/>
  <c r="D7"/>
  <c r="D9"/>
  <c r="C6"/>
  <c r="C13"/>
  <c r="C10"/>
  <c r="C8"/>
  <c r="C11"/>
  <c r="C12"/>
  <c r="C7"/>
  <c r="C9"/>
  <c r="F10" i="5"/>
  <c r="F6"/>
  <c r="F7"/>
  <c r="F12"/>
  <c r="F9"/>
  <c r="F8"/>
  <c r="F13"/>
  <c r="F11"/>
  <c r="E10"/>
  <c r="E6"/>
  <c r="E7"/>
  <c r="E12"/>
  <c r="E9"/>
  <c r="E8"/>
  <c r="E13"/>
  <c r="E11"/>
  <c r="D10"/>
  <c r="D6"/>
  <c r="D7"/>
  <c r="D12"/>
  <c r="D9"/>
  <c r="D8"/>
  <c r="D13"/>
  <c r="D11"/>
  <c r="C10"/>
  <c r="E33" i="4"/>
  <c r="C6" i="5"/>
  <c r="C7"/>
  <c r="C12"/>
  <c r="C9"/>
  <c r="C8"/>
  <c r="C13"/>
  <c r="C11"/>
  <c r="B2"/>
  <c r="E15"/>
  <c r="N8" s="1"/>
  <c r="N9"/>
  <c r="N10"/>
  <c r="C3"/>
  <c r="B2" i="1"/>
  <c r="E26" i="4"/>
  <c r="E15"/>
  <c r="N8" i="6" l="1"/>
  <c r="N7"/>
  <c r="N8" i="8"/>
  <c r="N13" i="5"/>
  <c r="N7"/>
  <c r="N12"/>
  <c r="N11"/>
  <c r="N6"/>
  <c r="N9" i="7"/>
  <c r="N6"/>
  <c r="N8"/>
  <c r="N7"/>
  <c r="E4" i="4"/>
  <c r="E15" i="1" l="1"/>
  <c r="C3"/>
  <c r="N6"/>
  <c r="N13" l="1"/>
  <c r="N10"/>
  <c r="N11"/>
  <c r="N9"/>
  <c r="N12"/>
  <c r="N8"/>
  <c r="N7"/>
</calcChain>
</file>

<file path=xl/sharedStrings.xml><?xml version="1.0" encoding="utf-8"?>
<sst xmlns="http://schemas.openxmlformats.org/spreadsheetml/2006/main" count="319" uniqueCount="150">
  <si>
    <t>sternik</t>
  </si>
  <si>
    <t>nr startowy</t>
  </si>
  <si>
    <t>nazwa jachtu</t>
  </si>
  <si>
    <t>nr na żaglu</t>
  </si>
  <si>
    <t>I</t>
  </si>
  <si>
    <t>II</t>
  </si>
  <si>
    <t>III</t>
  </si>
  <si>
    <t>IV</t>
  </si>
  <si>
    <t>V</t>
  </si>
  <si>
    <t>VI</t>
  </si>
  <si>
    <t>VII</t>
  </si>
  <si>
    <t>∑</t>
  </si>
  <si>
    <t>m-ce</t>
  </si>
  <si>
    <t>wyścigi</t>
  </si>
  <si>
    <t>Sędzia Główny</t>
  </si>
  <si>
    <t>Nazwisko i Imię</t>
  </si>
  <si>
    <t>data :</t>
  </si>
  <si>
    <t xml:space="preserve">DSQ, OCS, DNF, DNC, DNS, DNE, RET, BFD = </t>
  </si>
  <si>
    <t>nr_startowy</t>
  </si>
  <si>
    <t>nr_na_żaglu</t>
  </si>
  <si>
    <t>nazwa_jachtu</t>
  </si>
  <si>
    <t>lp.</t>
  </si>
  <si>
    <t>Lista startowa</t>
  </si>
  <si>
    <t>klasa : T1</t>
  </si>
  <si>
    <t>klasa : T2</t>
  </si>
  <si>
    <t>klasa : T3</t>
  </si>
  <si>
    <t>Salamander CUP 2017</t>
  </si>
  <si>
    <t>1P</t>
  </si>
  <si>
    <t>01</t>
  </si>
  <si>
    <t>02</t>
  </si>
  <si>
    <t>03</t>
  </si>
  <si>
    <t>05</t>
  </si>
  <si>
    <t>06</t>
  </si>
  <si>
    <t>07</t>
  </si>
  <si>
    <t>08</t>
  </si>
  <si>
    <t>09</t>
  </si>
  <si>
    <t>PROTEST</t>
  </si>
  <si>
    <t>Andrzej Kęder</t>
  </si>
  <si>
    <t>Jacek Szumański</t>
  </si>
  <si>
    <t>O4</t>
  </si>
  <si>
    <t>Ewi</t>
  </si>
  <si>
    <t>Robert Zoń</t>
  </si>
  <si>
    <t>CZT 085</t>
  </si>
  <si>
    <t>Rycerz</t>
  </si>
  <si>
    <t>Ramigiusz Chłopocki</t>
  </si>
  <si>
    <t>JEREMI</t>
  </si>
  <si>
    <t>Marek Ochmański</t>
  </si>
  <si>
    <t>WK 54</t>
  </si>
  <si>
    <t>17</t>
  </si>
  <si>
    <t>CARO</t>
  </si>
  <si>
    <t>Wiesław Gapiński</t>
  </si>
  <si>
    <t>CZW 003</t>
  </si>
  <si>
    <t>18</t>
  </si>
  <si>
    <t>GALION</t>
  </si>
  <si>
    <t>Andrzej Rygielski</t>
  </si>
  <si>
    <t>POL 98</t>
  </si>
  <si>
    <t>21</t>
  </si>
  <si>
    <t>ANDRZELA</t>
  </si>
  <si>
    <t>Marian Zieliński</t>
  </si>
  <si>
    <t>MARIBO.pl</t>
  </si>
  <si>
    <t>24</t>
  </si>
  <si>
    <t>Radosław Cierpiał</t>
  </si>
  <si>
    <t>SALAMANDER</t>
  </si>
  <si>
    <t>Łukasz Pater</t>
  </si>
  <si>
    <t>NOSTER</t>
  </si>
  <si>
    <t>Krzysztof Lewandowski</t>
  </si>
  <si>
    <t>POL 9845</t>
  </si>
  <si>
    <t>15</t>
  </si>
  <si>
    <t>HUSAR</t>
  </si>
  <si>
    <t>Tomasz Feret</t>
  </si>
  <si>
    <t>MAXUS 22</t>
  </si>
  <si>
    <t>16</t>
  </si>
  <si>
    <t>POMARAŃCZA SAILING TEAM - OLIWIA "R"</t>
  </si>
  <si>
    <t>Marek Kmieć</t>
  </si>
  <si>
    <t>POL 10000</t>
  </si>
  <si>
    <t>23</t>
  </si>
  <si>
    <t>RAFA II</t>
  </si>
  <si>
    <t>Tomasz Kopytko</t>
  </si>
  <si>
    <t>25</t>
  </si>
  <si>
    <t>PIĄTKA +</t>
  </si>
  <si>
    <t>Krzysztof Frydrychowski</t>
  </si>
  <si>
    <t>26</t>
  </si>
  <si>
    <t>PYRA</t>
  </si>
  <si>
    <t>Adam Wojnicki</t>
  </si>
  <si>
    <t>"VOLVO"</t>
  </si>
  <si>
    <t>VOLVO OCEAN RACE III</t>
  </si>
  <si>
    <t>Mirosław Czech</t>
  </si>
  <si>
    <t>POL 8</t>
  </si>
  <si>
    <t>19</t>
  </si>
  <si>
    <t>TAŃCZĄCA Z FALAMI</t>
  </si>
  <si>
    <t>Mirosław Sztuba</t>
  </si>
  <si>
    <t>POL 24</t>
  </si>
  <si>
    <t>22</t>
  </si>
  <si>
    <t>BLACK &amp; WHITE</t>
  </si>
  <si>
    <t>MICRO</t>
  </si>
  <si>
    <t>Daniel Dołęga</t>
  </si>
  <si>
    <t>POL 333</t>
  </si>
  <si>
    <t>EURO SHIPING</t>
  </si>
  <si>
    <t>Maciej Twarowski</t>
  </si>
  <si>
    <t>POL 88</t>
  </si>
  <si>
    <t>Ponury Orzeł</t>
  </si>
  <si>
    <t>Jacek Zyskowski</t>
  </si>
  <si>
    <t>POL 111</t>
  </si>
  <si>
    <t>12</t>
  </si>
  <si>
    <t>SPRENGER</t>
  </si>
  <si>
    <t>Maciej Grodzki</t>
  </si>
  <si>
    <t>POL 80</t>
  </si>
  <si>
    <t>14</t>
  </si>
  <si>
    <t>ALTER EGO</t>
  </si>
  <si>
    <t>Piotr Tarnacki</t>
  </si>
  <si>
    <t>POL 77</t>
  </si>
  <si>
    <t>20</t>
  </si>
  <si>
    <t>ROCA - STAWO</t>
  </si>
  <si>
    <t>Rafał Moszczyńki</t>
  </si>
  <si>
    <t>27</t>
  </si>
  <si>
    <t>OILER RACING</t>
  </si>
  <si>
    <t>OPEN</t>
  </si>
  <si>
    <t>Robert Sobociński</t>
  </si>
  <si>
    <t>POL 39</t>
  </si>
  <si>
    <t>10</t>
  </si>
  <si>
    <t>Michał Gabrysiak</t>
  </si>
  <si>
    <t>EDI</t>
  </si>
  <si>
    <t>11</t>
  </si>
  <si>
    <t>DART HAWK</t>
  </si>
  <si>
    <t>Mateusz Kołodziejski</t>
  </si>
  <si>
    <t>POL 50</t>
  </si>
  <si>
    <t>13</t>
  </si>
  <si>
    <t>Robert Exner</t>
  </si>
  <si>
    <t>Omega</t>
  </si>
  <si>
    <t>Stefan Kalinowski</t>
  </si>
  <si>
    <t>POL 380</t>
  </si>
  <si>
    <t>FUTURE NET - VI - KING CZŁUCHÓW</t>
  </si>
  <si>
    <t>Piotr Matwiejczuk</t>
  </si>
  <si>
    <t>ZALEWO</t>
  </si>
  <si>
    <t>29</t>
  </si>
  <si>
    <t>DNC</t>
  </si>
  <si>
    <t>wyniki nieoficjalne</t>
  </si>
  <si>
    <t>BIAŁY KRUK</t>
  </si>
  <si>
    <t>30</t>
  </si>
  <si>
    <t>Mariusz Augustyniak</t>
  </si>
  <si>
    <t>3*</t>
  </si>
  <si>
    <t>5*</t>
  </si>
  <si>
    <t>4*</t>
  </si>
  <si>
    <t>DNC*</t>
  </si>
  <si>
    <t>DNF*</t>
  </si>
  <si>
    <t>6*</t>
  </si>
  <si>
    <t>7*</t>
  </si>
  <si>
    <t>OCS*</t>
  </si>
  <si>
    <t>1*</t>
  </si>
  <si>
    <t>2*</t>
  </si>
</sst>
</file>

<file path=xl/styles.xml><?xml version="1.0" encoding="utf-8"?>
<styleSheet xmlns="http://schemas.openxmlformats.org/spreadsheetml/2006/main">
  <numFmts count="3">
    <numFmt numFmtId="164" formatCode="#,##0&quot; &quot;\p\k\t\."/>
    <numFmt numFmtId="165" formatCode="yyyy/mm/dd\ &quot;  godz.: &quot;hh:mm"/>
    <numFmt numFmtId="166" formatCode="&quot;data: &quot;yyyy/mm/dd\ &quot; godz.: &quot;hh:mm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156"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B5:F13" totalsRowShown="0" headerRowDxfId="155" dataDxfId="154" tableBorderDxfId="153">
  <tableColumns count="5">
    <tableColumn id="1" name="lp." dataDxfId="152"/>
    <tableColumn id="2" name="sternik" dataDxfId="151"/>
    <tableColumn id="7" name="nr_na_żaglu" dataDxfId="150"/>
    <tableColumn id="4" name="nr_startowy" dataDxfId="149"/>
    <tableColumn id="5" name="nazwa_jachtu" dataDxfId="148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10" name="Tabela21011" displayName="Tabela21011" ref="B5:N11" totalsRowShown="0" headerRowDxfId="79" dataDxfId="77" headerRowBorderDxfId="78" tableBorderDxfId="76" totalsRowBorderDxfId="75">
  <sortState ref="B6:N11">
    <sortCondition ref="N6"/>
  </sortState>
  <tableColumns count="13">
    <tableColumn id="13" name="m-ce" dataDxfId="74"/>
    <tableColumn id="1" name="sternik" dataDxfId="73">
      <calculatedColumnFormula>IFERROR(IF(lista_startowa!C35=0,"",lista_startowa!C35),"")</calculatedColumnFormula>
    </tableColumn>
    <tableColumn id="2" name="nr na żaglu" dataDxfId="72">
      <calculatedColumnFormula>IFERROR(IF(lista_startowa!D35=0,"",lista_startowa!D35),"")</calculatedColumnFormula>
    </tableColumn>
    <tableColumn id="3" name="nr startowy" dataDxfId="71">
      <calculatedColumnFormula>IFERROR(IF(lista_startowa!E35=0,"",lista_startowa!E35),"")</calculatedColumnFormula>
    </tableColumn>
    <tableColumn id="4" name="nazwa jachtu" dataDxfId="70">
      <calculatedColumnFormula>IFERROR(IF(lista_startowa!F35=0,"",lista_startowa!F35),"")</calculatedColumnFormula>
    </tableColumn>
    <tableColumn id="5" name="I" dataDxfId="69"/>
    <tableColumn id="6" name="II" dataDxfId="68"/>
    <tableColumn id="7" name="III" dataDxfId="67"/>
    <tableColumn id="8" name="IV" dataDxfId="66"/>
    <tableColumn id="9" name="V" dataDxfId="65"/>
    <tableColumn id="10" name="VI" dataDxfId="64"/>
    <tableColumn id="11" name="VII" dataDxfId="63"/>
    <tableColumn id="12" name="∑" dataDxfId="62">
      <calculatedColumnFormula>IF(ISBLANK(G6),"",SUM(G6:M6)+(COUNTIF(G6:M6,"DSQ")+COUNTIF(G6:M6,"DNF")+COUNTIF(G6:M6,"OCS")+COUNTIF(G6:M6,"DNC")+COUNTIF(G6:M6,"DNS")+COUNTIF(G6:M6,"DNE")+COUNTIF(G6:M6,"RET")+COUNTIF(G6:M6,"BFD"))*$E$13)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1" name="Tabela2101112" displayName="Tabela2101112" ref="B5:N9" totalsRowShown="0" headerRowDxfId="61" dataDxfId="59" headerRowBorderDxfId="60" tableBorderDxfId="58" totalsRowBorderDxfId="57">
  <sortState ref="B6:N9">
    <sortCondition ref="N6"/>
  </sortState>
  <tableColumns count="13">
    <tableColumn id="13" name="m-ce" dataDxfId="56"/>
    <tableColumn id="1" name="sternik" dataDxfId="55">
      <calculatedColumnFormula>IFERROR(IF(lista_startowa!C44=0,"",lista_startowa!C44),"")</calculatedColumnFormula>
    </tableColumn>
    <tableColumn id="2" name="nr na żaglu" dataDxfId="54">
      <calculatedColumnFormula>IFERROR(IF(lista_startowa!D44=0,"",lista_startowa!D44),"")</calculatedColumnFormula>
    </tableColumn>
    <tableColumn id="3" name="nr startowy" dataDxfId="53">
      <calculatedColumnFormula>IFERROR(IF(lista_startowa!E44=0,"",lista_startowa!E44),"")</calculatedColumnFormula>
    </tableColumn>
    <tableColumn id="4" name="nazwa jachtu" dataDxfId="52">
      <calculatedColumnFormula>IFERROR(IF(lista_startowa!F44=0,"",lista_startowa!F44),"")</calculatedColumnFormula>
    </tableColumn>
    <tableColumn id="5" name="I" dataDxfId="51"/>
    <tableColumn id="6" name="II" dataDxfId="50"/>
    <tableColumn id="7" name="III" dataDxfId="49"/>
    <tableColumn id="8" name="IV" dataDxfId="48"/>
    <tableColumn id="9" name="V" dataDxfId="47"/>
    <tableColumn id="10" name="VI" dataDxfId="46"/>
    <tableColumn id="11" name="VII" dataDxfId="45"/>
    <tableColumn id="12" name="∑" dataDxfId="44">
      <calculatedColumnFormula>IF(ISBLANK(G6),"",SUM(G6:M6)+(COUNTIF(G6:M6,"DSQ")+COUNTIF(G6:M6,"DNF")+COUNTIF(G6:M6,"OCS")+COUNTIF(G6:M6,"DNC")+COUNTIF(G6:M6,"DNS")+COUNTIF(G6:M6,"DNE")+COUNTIF(G6:M6,"RET")+COUNTIF(G6:M6,"BFD"))*$E$11)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2" name="Tabela210111213" displayName="Tabela210111213" ref="B5:N15" totalsRowShown="0" headerRowDxfId="43" dataDxfId="41" headerRowBorderDxfId="42" tableBorderDxfId="40" totalsRowBorderDxfId="39">
  <sortState ref="B6:N15">
    <sortCondition ref="N6:N15"/>
  </sortState>
  <tableColumns count="13">
    <tableColumn id="13" name="m-ce" dataDxfId="38"/>
    <tableColumn id="1" name="sternik" dataDxfId="37">
      <calculatedColumnFormula>IFERROR(IF(lista_startowa!C51=0,"",lista_startowa!C51),"")</calculatedColumnFormula>
    </tableColumn>
    <tableColumn id="2" name="nr na żaglu" dataDxfId="36">
      <calculatedColumnFormula>IFERROR(IF(lista_startowa!D51=0,"",lista_startowa!D51),"")</calculatedColumnFormula>
    </tableColumn>
    <tableColumn id="3" name="nr startowy" dataDxfId="35">
      <calculatedColumnFormula>IFERROR(IF(lista_startowa!E51=0,"",lista_startowa!E51),"")</calculatedColumnFormula>
    </tableColumn>
    <tableColumn id="4" name="nazwa jachtu" dataDxfId="34">
      <calculatedColumnFormula>IFERROR(IF(lista_startowa!F51=0,"",lista_startowa!F51),"")</calculatedColumnFormula>
    </tableColumn>
    <tableColumn id="5" name="I" dataDxfId="33"/>
    <tableColumn id="6" name="II" dataDxfId="32"/>
    <tableColumn id="7" name="III" dataDxfId="31"/>
    <tableColumn id="8" name="IV" dataDxfId="30"/>
    <tableColumn id="9" name="V" dataDxfId="29"/>
    <tableColumn id="10" name="VI" dataDxfId="28"/>
    <tableColumn id="11" name="VII" dataDxfId="27"/>
    <tableColumn id="12" name="∑" dataDxfId="26">
      <calculatedColumnFormula>IF(ISBLANK(G6),"",SUM(G6:M6)+(COUNTIF(G6:M6,"DSQ")+COUNTIF(G6:M6,"DNF")+COUNTIF(G6:M6,"OCS")+COUNTIF(G6:M6,"DNC")+COUNTIF(G6:M6,"DNS")+COUNTIF(G6:M6,"DNE")+COUNTIF(G6:M6,"RET")+COUNTIF(G6:M6,"BFD"))*$E$17)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6" displayName="Tabela6" ref="B16:F24" totalsRowShown="0" headerRowDxfId="147" dataDxfId="146" tableBorderDxfId="145">
  <tableColumns count="5">
    <tableColumn id="1" name="lp." dataDxfId="144"/>
    <tableColumn id="2" name="sternik" dataDxfId="143"/>
    <tableColumn id="7" name="nr_na_żaglu" dataDxfId="142"/>
    <tableColumn id="4" name="nr_startowy" dataDxfId="141"/>
    <tableColumn id="5" name="nazwa_jachtu" dataDxfId="14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ela7" displayName="Tabela7" ref="B27:F31" totalsRowShown="0" headerRowDxfId="20" dataDxfId="19" tableBorderDxfId="18">
  <tableColumns count="5">
    <tableColumn id="1" name="lp." dataDxfId="25"/>
    <tableColumn id="2" name="sternik" dataDxfId="24"/>
    <tableColumn id="7" name="nr_na_żaglu" dataDxfId="23"/>
    <tableColumn id="4" name="nr_startowy" dataDxfId="22"/>
    <tableColumn id="5" name="nazwa_jachtu" dataDxfId="21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" name="Tabela8" displayName="Tabela8" ref="B34:F40" totalsRowShown="0" headerRowDxfId="139" dataDxfId="138" tableBorderDxfId="137">
  <tableColumns count="5">
    <tableColumn id="1" name="lp." dataDxfId="136"/>
    <tableColumn id="2" name="sternik" dataDxfId="135"/>
    <tableColumn id="7" name="nr_na_żaglu" dataDxfId="134"/>
    <tableColumn id="4" name="nr_startowy" dataDxfId="133"/>
    <tableColumn id="5" name="nazwa_jachtu" dataDxfId="132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Tabela9" displayName="Tabela9" ref="B43:F47" totalsRowShown="0" headerRowDxfId="131" dataDxfId="130" tableBorderDxfId="129">
  <tableColumns count="5">
    <tableColumn id="1" name="lp." dataDxfId="128"/>
    <tableColumn id="2" name="sternik" dataDxfId="127"/>
    <tableColumn id="7" name="nr_na_żaglu" dataDxfId="126"/>
    <tableColumn id="4" name="nr_startowy" dataDxfId="125"/>
    <tableColumn id="5" name="nazwa_jachtu" dataDxfId="124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Tabela99" displayName="Tabela99" ref="B50:F60" totalsRowShown="0" headerRowDxfId="123" dataDxfId="122" tableBorderDxfId="121">
  <tableColumns count="5">
    <tableColumn id="1" name="lp." dataDxfId="120"/>
    <tableColumn id="2" name="sternik" dataDxfId="119"/>
    <tableColumn id="7" name="nr_na_żaglu" dataDxfId="118"/>
    <tableColumn id="4" name="nr_startowy" dataDxfId="117"/>
    <tableColumn id="5" name="nazwa_jachtu" dataDxfId="116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1" name="Tabela1" displayName="Tabela1" ref="B5:N13" totalsRowShown="0" headerRowDxfId="115" dataDxfId="113" headerRowBorderDxfId="114" tableBorderDxfId="112" totalsRowBorderDxfId="111">
  <sortState ref="B6:N13">
    <sortCondition ref="N6:N13"/>
  </sortState>
  <tableColumns count="13">
    <tableColumn id="13" name="m-ce" dataDxfId="110"/>
    <tableColumn id="1" name="sternik" dataDxfId="109">
      <calculatedColumnFormula>IFERROR(IF(lista_startowa!C6=0,"",lista_startowa!C6),"")</calculatedColumnFormula>
    </tableColumn>
    <tableColumn id="2" name="nr na żaglu" dataDxfId="108">
      <calculatedColumnFormula>IFERROR(IF(lista_startowa!D6=0,"",lista_startowa!D6),"")</calculatedColumnFormula>
    </tableColumn>
    <tableColumn id="3" name="nr startowy" dataDxfId="107">
      <calculatedColumnFormula>IFERROR(IF(lista_startowa!E6=0,"",lista_startowa!E6),"")</calculatedColumnFormula>
    </tableColumn>
    <tableColumn id="4" name="nazwa jachtu" dataDxfId="106">
      <calculatedColumnFormula>IFERROR(IF(lista_startowa!F6=0,"",lista_startowa!F6),"")</calculatedColumnFormula>
    </tableColumn>
    <tableColumn id="5" name="I" dataDxfId="105"/>
    <tableColumn id="6" name="II" dataDxfId="104"/>
    <tableColumn id="7" name="III" dataDxfId="103"/>
    <tableColumn id="8" name="IV" dataDxfId="102"/>
    <tableColumn id="9" name="V" dataDxfId="101"/>
    <tableColumn id="10" name="VI" dataDxfId="100"/>
    <tableColumn id="11" name="VII" dataDxfId="99"/>
    <tableColumn id="12" name="∑" dataDxfId="98">
      <calculatedColumnFormula>IF(ISBLANK(G6),"",SUM(G6:M6)+(COUNTIF(G6:M6,"DSQ")+COUNTIF(G6:M6,"DNF")+COUNTIF(G6:M6,"OCS")+COUNTIF(G6:M6,"DNC")+COUNTIF(G6:M6,"DNS")+COUNTIF(G6:M6,"DNE")+COUNTIF(G6:M6,"RET")+COUNTIF(G6:M6,"BFD"))*$E$15)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4" name="Tabela2" displayName="Tabela2" ref="B5:N13" totalsRowShown="0" headerRowDxfId="97" dataDxfId="95" headerRowBorderDxfId="96" tableBorderDxfId="94" totalsRowBorderDxfId="93">
  <sortState ref="B6:N13">
    <sortCondition ref="N6:N13"/>
  </sortState>
  <tableColumns count="13">
    <tableColumn id="13" name="m-ce" dataDxfId="92"/>
    <tableColumn id="1" name="sternik" dataDxfId="91">
      <calculatedColumnFormula>IFERROR(IF(lista_startowa!C17=0,"",lista_startowa!C17),"")</calculatedColumnFormula>
    </tableColumn>
    <tableColumn id="2" name="nr na żaglu" dataDxfId="90">
      <calculatedColumnFormula>IFERROR(IF(lista_startowa!D17=0,"",lista_startowa!D17),"")</calculatedColumnFormula>
    </tableColumn>
    <tableColumn id="3" name="nr startowy" dataDxfId="89">
      <calculatedColumnFormula>IFERROR(IF(lista_startowa!E17=0,"",lista_startowa!E17),"")</calculatedColumnFormula>
    </tableColumn>
    <tableColumn id="4" name="nazwa jachtu" dataDxfId="88">
      <calculatedColumnFormula>IFERROR(IF(lista_startowa!F17=0,"",lista_startowa!F17),"")</calculatedColumnFormula>
    </tableColumn>
    <tableColumn id="5" name="I" dataDxfId="87"/>
    <tableColumn id="6" name="II" dataDxfId="86"/>
    <tableColumn id="7" name="III" dataDxfId="85"/>
    <tableColumn id="8" name="IV" dataDxfId="84"/>
    <tableColumn id="9" name="V" dataDxfId="83"/>
    <tableColumn id="10" name="VI" dataDxfId="82"/>
    <tableColumn id="11" name="VII" dataDxfId="81"/>
    <tableColumn id="12" name="∑" dataDxfId="80">
      <calculatedColumnFormula>IF(ISBLANK(G6),"",SUM(G6:M6)+(COUNTIF(G6:M6,"DSQ")+COUNTIF(G6:M6,"DNF")+COUNTIF(G6:M6,"OCS")+COUNTIF(G6:M6,"DNC")+COUNTIF(G6:M6,"DNS")+COUNTIF(G6:M6,"DNE")+COUNTIF(G6:M6,"RET")+COUNTIF(G6:M6,"BFD"))*$E$15)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9" name="Tabela210" displayName="Tabela210" ref="B5:N9" totalsRowShown="0" headerRowDxfId="4" dataDxfId="3" headerRowBorderDxfId="1" tableBorderDxfId="2" totalsRowBorderDxfId="0">
  <sortState ref="B6:N9">
    <sortCondition ref="N6:N9"/>
  </sortState>
  <tableColumns count="13">
    <tableColumn id="13" name="m-ce" dataDxfId="17"/>
    <tableColumn id="1" name="sternik" dataDxfId="16">
      <calculatedColumnFormula>IFERROR(IF(lista_startowa!C28=0,"",lista_startowa!C28),"")</calculatedColumnFormula>
    </tableColumn>
    <tableColumn id="2" name="nr na żaglu" dataDxfId="15">
      <calculatedColumnFormula>IFERROR(IF(lista_startowa!D28=0,"",lista_startowa!D28),"")</calculatedColumnFormula>
    </tableColumn>
    <tableColumn id="3" name="nr startowy" dataDxfId="14">
      <calculatedColumnFormula>IFERROR(IF(lista_startowa!E28=0,"",lista_startowa!E28),"")</calculatedColumnFormula>
    </tableColumn>
    <tableColumn id="4" name="nazwa jachtu" dataDxfId="13">
      <calculatedColumnFormula>IFERROR(IF(lista_startowa!F28=0,"",lista_startowa!F28),"")</calculatedColumnFormula>
    </tableColumn>
    <tableColumn id="5" name="I" dataDxfId="12"/>
    <tableColumn id="6" name="II" dataDxfId="11"/>
    <tableColumn id="7" name="III" dataDxfId="10"/>
    <tableColumn id="8" name="IV" dataDxfId="9"/>
    <tableColumn id="9" name="V" dataDxfId="8"/>
    <tableColumn id="10" name="VI" dataDxfId="7"/>
    <tableColumn id="11" name="VII" dataDxfId="6"/>
    <tableColumn id="12" name="∑" dataDxfId="5">
      <calculatedColumnFormula>IF(ISBLANK(G6),"",SUM(G6:M6)+(COUNTIF(G6:M6,"DSQ")+COUNTIF(G6:M6,"DNF")+COUNTIF(G6:M6,"OCS")+COUNTIF(G6:M6,"DNC")+COUNTIF(G6:M6,"DNS")+COUNTIF(G6:M6,"DNE")+COUNTIF(G6:M6,"RET")+COUNTIF(G6:M6,"BFD"))*$E$11)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1:F60"/>
  <sheetViews>
    <sheetView topLeftCell="A10" workbookViewId="0">
      <selection activeCell="F30" sqref="F30"/>
    </sheetView>
  </sheetViews>
  <sheetFormatPr defaultRowHeight="15"/>
  <cols>
    <col min="2" max="2" width="8.42578125" style="3" customWidth="1"/>
    <col min="3" max="3" width="27.42578125" style="1" customWidth="1"/>
    <col min="4" max="4" width="14.7109375" style="22" customWidth="1"/>
    <col min="5" max="5" width="13.140625" style="4" customWidth="1"/>
    <col min="6" max="6" width="38.85546875" style="1" customWidth="1"/>
  </cols>
  <sheetData>
    <row r="1" spans="2:6" ht="23.25">
      <c r="B1" s="31" t="s">
        <v>22</v>
      </c>
      <c r="C1" s="31"/>
      <c r="D1" s="31"/>
      <c r="E1" s="31"/>
      <c r="F1" s="31"/>
    </row>
    <row r="2" spans="2:6" ht="5.25" customHeight="1"/>
    <row r="3" spans="2:6" ht="32.25" customHeight="1">
      <c r="B3" s="32" t="s">
        <v>26</v>
      </c>
      <c r="C3" s="32"/>
      <c r="D3" s="32"/>
      <c r="E3" s="32"/>
      <c r="F3" s="32"/>
    </row>
    <row r="4" spans="2:6" ht="15" customHeight="1">
      <c r="B4" s="26" t="s">
        <v>23</v>
      </c>
      <c r="E4" s="33">
        <f ca="1">NOW()</f>
        <v>42897.589867361108</v>
      </c>
      <c r="F4" s="33"/>
    </row>
    <row r="5" spans="2:6">
      <c r="B5" s="19" t="s">
        <v>21</v>
      </c>
      <c r="C5" s="20" t="s">
        <v>0</v>
      </c>
      <c r="D5" s="23" t="s">
        <v>19</v>
      </c>
      <c r="E5" s="20" t="s">
        <v>18</v>
      </c>
      <c r="F5" s="20" t="s">
        <v>20</v>
      </c>
    </row>
    <row r="6" spans="2:6">
      <c r="B6" s="18">
        <v>1</v>
      </c>
      <c r="C6" s="17" t="s">
        <v>37</v>
      </c>
      <c r="D6" s="24" t="s">
        <v>27</v>
      </c>
      <c r="E6" s="27" t="s">
        <v>28</v>
      </c>
      <c r="F6" s="17" t="s">
        <v>36</v>
      </c>
    </row>
    <row r="7" spans="2:6">
      <c r="B7" s="18">
        <v>2</v>
      </c>
      <c r="C7" s="17" t="s">
        <v>38</v>
      </c>
      <c r="D7" s="24"/>
      <c r="E7" s="27" t="s">
        <v>39</v>
      </c>
      <c r="F7" s="17" t="s">
        <v>40</v>
      </c>
    </row>
    <row r="8" spans="2:6">
      <c r="B8" s="18">
        <v>3</v>
      </c>
      <c r="C8" s="17" t="s">
        <v>41</v>
      </c>
      <c r="D8" s="24" t="s">
        <v>42</v>
      </c>
      <c r="E8" s="27" t="s">
        <v>31</v>
      </c>
      <c r="F8" s="17" t="s">
        <v>43</v>
      </c>
    </row>
    <row r="9" spans="2:6">
      <c r="B9" s="18">
        <v>4</v>
      </c>
      <c r="C9" s="17" t="s">
        <v>44</v>
      </c>
      <c r="D9" s="24" t="s">
        <v>45</v>
      </c>
      <c r="E9" s="27" t="s">
        <v>35</v>
      </c>
      <c r="F9" s="17" t="s">
        <v>45</v>
      </c>
    </row>
    <row r="10" spans="2:6">
      <c r="B10" s="18">
        <v>5</v>
      </c>
      <c r="C10" s="17" t="s">
        <v>46</v>
      </c>
      <c r="D10" s="24" t="s">
        <v>47</v>
      </c>
      <c r="E10" s="27" t="s">
        <v>48</v>
      </c>
      <c r="F10" s="17" t="s">
        <v>49</v>
      </c>
    </row>
    <row r="11" spans="2:6">
      <c r="B11" s="18">
        <v>6</v>
      </c>
      <c r="C11" s="17" t="s">
        <v>50</v>
      </c>
      <c r="D11" s="24" t="s">
        <v>51</v>
      </c>
      <c r="E11" s="27" t="s">
        <v>52</v>
      </c>
      <c r="F11" s="17" t="s">
        <v>53</v>
      </c>
    </row>
    <row r="12" spans="2:6">
      <c r="B12" s="18">
        <v>7</v>
      </c>
      <c r="C12" s="17" t="s">
        <v>54</v>
      </c>
      <c r="D12" s="24" t="s">
        <v>55</v>
      </c>
      <c r="E12" s="27" t="s">
        <v>56</v>
      </c>
      <c r="F12" s="17" t="s">
        <v>57</v>
      </c>
    </row>
    <row r="13" spans="2:6">
      <c r="B13" s="18">
        <v>8</v>
      </c>
      <c r="C13" s="17" t="s">
        <v>58</v>
      </c>
      <c r="D13" s="24" t="s">
        <v>59</v>
      </c>
      <c r="E13" s="27" t="s">
        <v>60</v>
      </c>
      <c r="F13" s="17" t="s">
        <v>59</v>
      </c>
    </row>
    <row r="14" spans="2:6">
      <c r="E14" s="25"/>
      <c r="F14"/>
    </row>
    <row r="15" spans="2:6">
      <c r="B15" s="26" t="s">
        <v>24</v>
      </c>
      <c r="E15" s="33">
        <f ca="1">NOW()</f>
        <v>42897.589867361108</v>
      </c>
      <c r="F15" s="33"/>
    </row>
    <row r="16" spans="2:6">
      <c r="B16" s="19" t="s">
        <v>21</v>
      </c>
      <c r="C16" s="20" t="s">
        <v>0</v>
      </c>
      <c r="D16" s="23" t="s">
        <v>19</v>
      </c>
      <c r="E16" s="20" t="s">
        <v>18</v>
      </c>
      <c r="F16" s="20" t="s">
        <v>20</v>
      </c>
    </row>
    <row r="17" spans="2:6">
      <c r="B17" s="18">
        <v>1</v>
      </c>
      <c r="C17" s="17" t="s">
        <v>61</v>
      </c>
      <c r="D17" s="24" t="s">
        <v>62</v>
      </c>
      <c r="E17" s="27" t="s">
        <v>30</v>
      </c>
      <c r="F17" s="17" t="s">
        <v>62</v>
      </c>
    </row>
    <row r="18" spans="2:6">
      <c r="B18" s="18">
        <v>2</v>
      </c>
      <c r="C18" s="17" t="s">
        <v>63</v>
      </c>
      <c r="D18" s="24" t="s">
        <v>64</v>
      </c>
      <c r="E18" s="27" t="s">
        <v>33</v>
      </c>
      <c r="F18" s="17" t="s">
        <v>64</v>
      </c>
    </row>
    <row r="19" spans="2:6">
      <c r="B19" s="18">
        <v>3</v>
      </c>
      <c r="C19" s="17" t="s">
        <v>65</v>
      </c>
      <c r="D19" s="24" t="s">
        <v>66</v>
      </c>
      <c r="E19" s="27" t="s">
        <v>67</v>
      </c>
      <c r="F19" s="17" t="s">
        <v>68</v>
      </c>
    </row>
    <row r="20" spans="2:6">
      <c r="B20" s="18">
        <v>4</v>
      </c>
      <c r="C20" s="17" t="s">
        <v>69</v>
      </c>
      <c r="D20" s="24" t="s">
        <v>70</v>
      </c>
      <c r="E20" s="27" t="s">
        <v>71</v>
      </c>
      <c r="F20" s="17" t="s">
        <v>72</v>
      </c>
    </row>
    <row r="21" spans="2:6">
      <c r="B21" s="18">
        <v>5</v>
      </c>
      <c r="C21" s="17" t="s">
        <v>73</v>
      </c>
      <c r="D21" s="24" t="s">
        <v>74</v>
      </c>
      <c r="E21" s="27" t="s">
        <v>75</v>
      </c>
      <c r="F21" s="17" t="s">
        <v>76</v>
      </c>
    </row>
    <row r="22" spans="2:6">
      <c r="B22" s="18">
        <v>6</v>
      </c>
      <c r="C22" s="17" t="s">
        <v>77</v>
      </c>
      <c r="D22" s="24"/>
      <c r="E22" s="27" t="s">
        <v>78</v>
      </c>
      <c r="F22" s="17" t="s">
        <v>79</v>
      </c>
    </row>
    <row r="23" spans="2:6">
      <c r="B23" s="18">
        <v>7</v>
      </c>
      <c r="C23" s="17" t="s">
        <v>80</v>
      </c>
      <c r="D23" s="24"/>
      <c r="E23" s="27" t="s">
        <v>81</v>
      </c>
      <c r="F23" s="17" t="s">
        <v>82</v>
      </c>
    </row>
    <row r="24" spans="2:6">
      <c r="B24" s="18">
        <v>8</v>
      </c>
      <c r="C24" s="28" t="s">
        <v>132</v>
      </c>
      <c r="D24" s="24"/>
      <c r="E24" s="30" t="s">
        <v>134</v>
      </c>
      <c r="F24" s="28" t="s">
        <v>133</v>
      </c>
    </row>
    <row r="26" spans="2:6">
      <c r="B26" s="26" t="s">
        <v>25</v>
      </c>
      <c r="E26" s="33">
        <f ca="1">NOW()</f>
        <v>42897.589867361108</v>
      </c>
      <c r="F26" s="33"/>
    </row>
    <row r="27" spans="2:6">
      <c r="B27" s="19" t="s">
        <v>21</v>
      </c>
      <c r="C27" s="20" t="s">
        <v>0</v>
      </c>
      <c r="D27" s="23" t="s">
        <v>19</v>
      </c>
      <c r="E27" s="20" t="s">
        <v>18</v>
      </c>
      <c r="F27" s="20" t="s">
        <v>20</v>
      </c>
    </row>
    <row r="28" spans="2:6">
      <c r="B28" s="18">
        <v>1</v>
      </c>
      <c r="C28" s="17" t="s">
        <v>83</v>
      </c>
      <c r="D28" s="24" t="s">
        <v>84</v>
      </c>
      <c r="E28" s="27" t="s">
        <v>32</v>
      </c>
      <c r="F28" s="17" t="s">
        <v>85</v>
      </c>
    </row>
    <row r="29" spans="2:6">
      <c r="B29" s="18">
        <v>2</v>
      </c>
      <c r="C29" s="17" t="s">
        <v>86</v>
      </c>
      <c r="D29" s="24" t="s">
        <v>87</v>
      </c>
      <c r="E29" s="27" t="s">
        <v>88</v>
      </c>
      <c r="F29" s="17" t="s">
        <v>89</v>
      </c>
    </row>
    <row r="30" spans="2:6">
      <c r="B30" s="18">
        <v>3</v>
      </c>
      <c r="C30" s="28" t="s">
        <v>139</v>
      </c>
      <c r="D30" s="24"/>
      <c r="E30" s="30" t="s">
        <v>138</v>
      </c>
      <c r="F30" s="28" t="s">
        <v>137</v>
      </c>
    </row>
    <row r="31" spans="2:6">
      <c r="B31" s="18">
        <v>4</v>
      </c>
      <c r="C31" s="17" t="s">
        <v>90</v>
      </c>
      <c r="D31" s="24" t="s">
        <v>91</v>
      </c>
      <c r="E31" s="27" t="s">
        <v>92</v>
      </c>
      <c r="F31" s="17" t="s">
        <v>93</v>
      </c>
    </row>
    <row r="33" spans="2:6">
      <c r="B33" s="26" t="s">
        <v>94</v>
      </c>
      <c r="E33" s="33">
        <f ca="1">NOW()</f>
        <v>42897.589867361108</v>
      </c>
      <c r="F33" s="33"/>
    </row>
    <row r="34" spans="2:6">
      <c r="B34" s="19" t="s">
        <v>21</v>
      </c>
      <c r="C34" s="20" t="s">
        <v>0</v>
      </c>
      <c r="D34" s="23" t="s">
        <v>19</v>
      </c>
      <c r="E34" s="20" t="s">
        <v>18</v>
      </c>
      <c r="F34" s="20" t="s">
        <v>20</v>
      </c>
    </row>
    <row r="35" spans="2:6">
      <c r="B35" s="18">
        <v>1</v>
      </c>
      <c r="C35" s="17" t="s">
        <v>95</v>
      </c>
      <c r="D35" s="24" t="s">
        <v>96</v>
      </c>
      <c r="E35" s="27" t="s">
        <v>29</v>
      </c>
      <c r="F35" s="17" t="s">
        <v>97</v>
      </c>
    </row>
    <row r="36" spans="2:6">
      <c r="B36" s="18">
        <v>2</v>
      </c>
      <c r="C36" s="17" t="s">
        <v>98</v>
      </c>
      <c r="D36" s="24" t="s">
        <v>99</v>
      </c>
      <c r="E36" s="27" t="s">
        <v>34</v>
      </c>
      <c r="F36" s="17" t="s">
        <v>100</v>
      </c>
    </row>
    <row r="37" spans="2:6">
      <c r="B37" s="18">
        <v>3</v>
      </c>
      <c r="C37" s="17" t="s">
        <v>101</v>
      </c>
      <c r="D37" s="24" t="s">
        <v>102</v>
      </c>
      <c r="E37" s="27" t="s">
        <v>103</v>
      </c>
      <c r="F37" s="17" t="s">
        <v>104</v>
      </c>
    </row>
    <row r="38" spans="2:6">
      <c r="B38" s="18">
        <v>4</v>
      </c>
      <c r="C38" s="17" t="s">
        <v>105</v>
      </c>
      <c r="D38" s="24" t="s">
        <v>106</v>
      </c>
      <c r="E38" s="27" t="s">
        <v>107</v>
      </c>
      <c r="F38" s="17" t="s">
        <v>108</v>
      </c>
    </row>
    <row r="39" spans="2:6">
      <c r="B39" s="18">
        <v>5</v>
      </c>
      <c r="C39" s="17" t="s">
        <v>109</v>
      </c>
      <c r="D39" s="24" t="s">
        <v>110</v>
      </c>
      <c r="E39" s="27" t="s">
        <v>111</v>
      </c>
      <c r="F39" s="17" t="s">
        <v>112</v>
      </c>
    </row>
    <row r="40" spans="2:6">
      <c r="B40" s="18">
        <v>6</v>
      </c>
      <c r="C40" s="17" t="s">
        <v>113</v>
      </c>
      <c r="D40" s="24"/>
      <c r="E40" s="27" t="s">
        <v>114</v>
      </c>
      <c r="F40" s="17" t="s">
        <v>115</v>
      </c>
    </row>
    <row r="42" spans="2:6">
      <c r="B42" s="26" t="s">
        <v>116</v>
      </c>
      <c r="E42" s="33">
        <f ca="1">NOW()</f>
        <v>42897.589867361108</v>
      </c>
      <c r="F42" s="33"/>
    </row>
    <row r="43" spans="2:6">
      <c r="B43" s="19" t="s">
        <v>21</v>
      </c>
      <c r="C43" s="20" t="s">
        <v>0</v>
      </c>
      <c r="D43" s="23" t="s">
        <v>19</v>
      </c>
      <c r="E43" s="20" t="s">
        <v>18</v>
      </c>
      <c r="F43" s="20" t="s">
        <v>20</v>
      </c>
    </row>
    <row r="44" spans="2:6">
      <c r="B44" s="18">
        <v>1</v>
      </c>
      <c r="C44" s="17" t="s">
        <v>117</v>
      </c>
      <c r="D44" s="24" t="s">
        <v>118</v>
      </c>
      <c r="E44" s="27" t="s">
        <v>119</v>
      </c>
      <c r="F44" s="17" t="s">
        <v>118</v>
      </c>
    </row>
    <row r="45" spans="2:6">
      <c r="B45" s="18">
        <v>2</v>
      </c>
      <c r="C45" s="17" t="s">
        <v>120</v>
      </c>
      <c r="D45" s="24" t="s">
        <v>121</v>
      </c>
      <c r="E45" s="27" t="s">
        <v>122</v>
      </c>
      <c r="F45" s="17" t="s">
        <v>123</v>
      </c>
    </row>
    <row r="46" spans="2:6">
      <c r="B46" s="18">
        <v>3</v>
      </c>
      <c r="C46" s="17" t="s">
        <v>124</v>
      </c>
      <c r="D46" s="24" t="s">
        <v>125</v>
      </c>
      <c r="E46" s="27" t="s">
        <v>126</v>
      </c>
      <c r="F46" s="17"/>
    </row>
    <row r="47" spans="2:6">
      <c r="B47" s="18">
        <v>4</v>
      </c>
      <c r="C47" s="28" t="s">
        <v>129</v>
      </c>
      <c r="D47" s="29" t="s">
        <v>130</v>
      </c>
      <c r="E47" s="16">
        <v>28</v>
      </c>
      <c r="F47" s="28" t="s">
        <v>131</v>
      </c>
    </row>
    <row r="49" spans="2:6">
      <c r="B49" s="26" t="s">
        <v>128</v>
      </c>
      <c r="E49" s="33">
        <f ca="1">NOW()</f>
        <v>42897.589867361108</v>
      </c>
      <c r="F49" s="33"/>
    </row>
    <row r="50" spans="2:6">
      <c r="B50" s="19" t="s">
        <v>21</v>
      </c>
      <c r="C50" s="20" t="s">
        <v>0</v>
      </c>
      <c r="D50" s="23" t="s">
        <v>19</v>
      </c>
      <c r="E50" s="20" t="s">
        <v>18</v>
      </c>
      <c r="F50" s="20" t="s">
        <v>20</v>
      </c>
    </row>
    <row r="51" spans="2:6">
      <c r="B51" s="18">
        <v>1</v>
      </c>
      <c r="C51" s="28"/>
      <c r="D51" s="29"/>
      <c r="E51" s="16"/>
      <c r="F51" s="28"/>
    </row>
    <row r="52" spans="2:6">
      <c r="B52" s="18">
        <v>2</v>
      </c>
      <c r="C52" s="17"/>
      <c r="D52" s="24"/>
      <c r="E52" s="16"/>
      <c r="F52" s="17"/>
    </row>
    <row r="53" spans="2:6">
      <c r="B53" s="18">
        <v>3</v>
      </c>
      <c r="C53" s="17"/>
      <c r="D53" s="24"/>
      <c r="E53" s="16"/>
      <c r="F53" s="17"/>
    </row>
    <row r="54" spans="2:6">
      <c r="B54" s="18">
        <v>4</v>
      </c>
      <c r="C54" s="17"/>
      <c r="D54" s="24"/>
      <c r="E54" s="16"/>
      <c r="F54" s="17"/>
    </row>
    <row r="55" spans="2:6">
      <c r="B55" s="18">
        <v>5</v>
      </c>
      <c r="C55" s="17"/>
      <c r="D55" s="24"/>
      <c r="E55" s="16"/>
      <c r="F55" s="17"/>
    </row>
    <row r="56" spans="2:6">
      <c r="B56" s="18">
        <v>6</v>
      </c>
      <c r="C56" s="17"/>
      <c r="D56" s="24"/>
      <c r="E56" s="16"/>
      <c r="F56" s="17"/>
    </row>
    <row r="57" spans="2:6">
      <c r="B57" s="18">
        <v>7</v>
      </c>
      <c r="C57" s="17"/>
      <c r="D57" s="24"/>
      <c r="E57" s="16"/>
      <c r="F57" s="17"/>
    </row>
    <row r="58" spans="2:6">
      <c r="B58" s="18">
        <v>8</v>
      </c>
      <c r="C58" s="17"/>
      <c r="D58" s="24"/>
      <c r="E58" s="16"/>
      <c r="F58" s="17"/>
    </row>
    <row r="59" spans="2:6">
      <c r="B59" s="18">
        <v>9</v>
      </c>
      <c r="C59" s="17"/>
      <c r="D59" s="24"/>
      <c r="E59" s="16"/>
      <c r="F59" s="17"/>
    </row>
    <row r="60" spans="2:6">
      <c r="B60" s="18">
        <v>10</v>
      </c>
      <c r="C60" s="17"/>
      <c r="D60" s="24"/>
      <c r="E60" s="16"/>
      <c r="F60" s="17"/>
    </row>
  </sheetData>
  <mergeCells count="8">
    <mergeCell ref="B1:F1"/>
    <mergeCell ref="B3:F3"/>
    <mergeCell ref="E42:F42"/>
    <mergeCell ref="E49:F49"/>
    <mergeCell ref="E4:F4"/>
    <mergeCell ref="E15:F15"/>
    <mergeCell ref="E26:F26"/>
    <mergeCell ref="E33:F3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7" fitToHeight="0" orientation="portrait" horizontalDpi="4294967293" r:id="rId1"/>
  <rowBreaks count="5" manualBreakCount="5">
    <brk id="14" min="1" max="5" man="1"/>
    <brk id="25" min="1" max="5" man="1"/>
    <brk id="32" min="1" max="5" man="1"/>
    <brk id="41" min="1" max="5" man="1"/>
    <brk id="48" min="1" max="5" man="1"/>
  </rowBreak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N17"/>
  <sheetViews>
    <sheetView workbookViewId="0">
      <selection activeCell="L20" sqref="L20"/>
    </sheetView>
  </sheetViews>
  <sheetFormatPr defaultRowHeight="15"/>
  <cols>
    <col min="1" max="1" width="3" customWidth="1"/>
    <col min="3" max="3" width="24.140625" customWidth="1"/>
    <col min="4" max="4" width="13.42578125" customWidth="1"/>
    <col min="5" max="5" width="13.5703125" style="4" customWidth="1"/>
    <col min="6" max="6" width="16.28515625" customWidth="1"/>
    <col min="7" max="13" width="6.5703125" customWidth="1"/>
  </cols>
  <sheetData>
    <row r="1" spans="2:14" ht="23.25" customHeight="1">
      <c r="B1" s="31" t="str">
        <f>lista_startowa!B3</f>
        <v>Salamander CUP 2017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>
      <c r="B2" s="34" t="str">
        <f>lista_startowa!B4</f>
        <v>klasa : T1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2" t="s">
        <v>16</v>
      </c>
      <c r="C3" s="12">
        <f ca="1">NOW()</f>
        <v>42897.589867361108</v>
      </c>
      <c r="E3" s="26" t="s">
        <v>136</v>
      </c>
    </row>
    <row r="4" spans="2:14">
      <c r="G4" s="35" t="s">
        <v>13</v>
      </c>
      <c r="H4" s="35"/>
      <c r="I4" s="35"/>
      <c r="J4" s="35"/>
      <c r="K4" s="35"/>
      <c r="L4" s="35"/>
      <c r="M4" s="35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IFERROR(IF(lista_startowa!C6=0,"",lista_startowa!C6),"")</f>
        <v>Andrzej Kęder</v>
      </c>
      <c r="D6" s="8" t="str">
        <f>IFERROR(IF(lista_startowa!D6=0,"",lista_startowa!D6),"")</f>
        <v>1P</v>
      </c>
      <c r="E6" s="9" t="str">
        <f>IFERROR(IF(lista_startowa!E6=0,"",lista_startowa!E6),"")</f>
        <v>01</v>
      </c>
      <c r="F6" s="8" t="str">
        <f>IFERROR(IF(lista_startowa!F6=0,"",lista_startowa!F6),"")</f>
        <v>PROTEST</v>
      </c>
      <c r="G6" s="9">
        <v>1</v>
      </c>
      <c r="H6" s="9">
        <v>2</v>
      </c>
      <c r="I6" s="9">
        <v>1</v>
      </c>
      <c r="J6" s="9">
        <v>1</v>
      </c>
      <c r="K6" s="9">
        <v>1</v>
      </c>
      <c r="L6" s="9">
        <v>1</v>
      </c>
      <c r="M6" s="9" t="s">
        <v>140</v>
      </c>
      <c r="N6" s="10">
        <f>IF(ISBLANK(G6),"",SUM(G6:M6)+(COUNTIF(G6:M6,"DSQ")+COUNTIF(G6:M6,"DNF")+COUNTIF(G6:M6,"OCS")+COUNTIF(G6:M6,"DNC")+COUNTIF(G6:M6,"DNS")+COUNTIF(G6:M6,"DNE")+COUNTIF(G6:M6,"RET")+COUNTIF(G6:M6,"BFD"))*$E$15)</f>
        <v>7</v>
      </c>
    </row>
    <row r="7" spans="2:14">
      <c r="B7" s="21">
        <v>2</v>
      </c>
      <c r="C7" s="8" t="str">
        <f>IFERROR(IF(lista_startowa!C12=0,"",lista_startowa!C12),"")</f>
        <v>Andrzej Rygielski</v>
      </c>
      <c r="D7" s="8" t="str">
        <f>IFERROR(IF(lista_startowa!D12=0,"",lista_startowa!D12),"")</f>
        <v>POL 98</v>
      </c>
      <c r="E7" s="9" t="str">
        <f>IFERROR(IF(lista_startowa!E12=0,"",lista_startowa!E12),"")</f>
        <v>21</v>
      </c>
      <c r="F7" s="8" t="str">
        <f>IFERROR(IF(lista_startowa!F12=0,"",lista_startowa!F12),"")</f>
        <v>ANDRZELA</v>
      </c>
      <c r="G7" s="9">
        <v>2</v>
      </c>
      <c r="H7" s="9" t="s">
        <v>140</v>
      </c>
      <c r="I7" s="9">
        <v>2</v>
      </c>
      <c r="J7" s="9">
        <v>2</v>
      </c>
      <c r="K7" s="9">
        <v>3</v>
      </c>
      <c r="L7" s="9">
        <v>2</v>
      </c>
      <c r="M7" s="9">
        <v>1</v>
      </c>
      <c r="N7" s="10">
        <f>IF(ISBLANK(G7),"",SUM(G7:M7)+(COUNTIF(G7:M7,"DSQ")+COUNTIF(G7:M7,"DNF")+COUNTIF(G7:M7,"OCS")+COUNTIF(G7:M7,"DNC")+COUNTIF(G7:M7,"DNS")+COUNTIF(G7:M7,"DNE")+COUNTIF(G7:M7,"RET")+COUNTIF(G7:M7,"BFD"))*$E$15)</f>
        <v>12</v>
      </c>
    </row>
    <row r="8" spans="2:14">
      <c r="B8" s="13">
        <v>3</v>
      </c>
      <c r="C8" s="8" t="str">
        <f>IFERROR(IF(lista_startowa!C9=0,"",lista_startowa!C9),"")</f>
        <v>Ramigiusz Chłopocki</v>
      </c>
      <c r="D8" s="8" t="str">
        <f>IFERROR(IF(lista_startowa!D9=0,"",lista_startowa!D9),"")</f>
        <v>JEREMI</v>
      </c>
      <c r="E8" s="9" t="str">
        <f>IFERROR(IF(lista_startowa!E9=0,"",lista_startowa!E9),"")</f>
        <v>09</v>
      </c>
      <c r="F8" s="8" t="str">
        <f>IFERROR(IF(lista_startowa!F9=0,"",lista_startowa!F9),"")</f>
        <v>JEREMI</v>
      </c>
      <c r="G8" s="9">
        <v>3</v>
      </c>
      <c r="H8" s="9">
        <v>1</v>
      </c>
      <c r="I8" s="9">
        <v>4</v>
      </c>
      <c r="J8" s="9">
        <v>4</v>
      </c>
      <c r="K8" s="9" t="s">
        <v>141</v>
      </c>
      <c r="L8" s="9">
        <v>5</v>
      </c>
      <c r="M8" s="9">
        <v>5</v>
      </c>
      <c r="N8" s="10">
        <f>IF(ISBLANK(G8),"",SUM(G8:M8)+(COUNTIF(G8:M8,"DSQ")+COUNTIF(G8:M8,"DNF")+COUNTIF(G8:M8,"OCS")+COUNTIF(G8:M8,"DNC")+COUNTIF(G8:M8,"DNS")+COUNTIF(G8:M8,"DNE")+COUNTIF(G8:M8,"RET")+COUNTIF(G8:M8,"BFD"))*$E$15)</f>
        <v>22</v>
      </c>
    </row>
    <row r="9" spans="2:14">
      <c r="B9" s="21">
        <v>4</v>
      </c>
      <c r="C9" s="8" t="str">
        <f>IFERROR(IF(lista_startowa!C13=0,"",lista_startowa!C13),"")</f>
        <v>Marian Zieliński</v>
      </c>
      <c r="D9" s="8" t="str">
        <f>IFERROR(IF(lista_startowa!D13=0,"",lista_startowa!D13),"")</f>
        <v>MARIBO.pl</v>
      </c>
      <c r="E9" s="9" t="str">
        <f>IFERROR(IF(lista_startowa!E13=0,"",lista_startowa!E13),"")</f>
        <v>24</v>
      </c>
      <c r="F9" s="8" t="str">
        <f>IFERROR(IF(lista_startowa!F13=0,"",lista_startowa!F13),"")</f>
        <v>MARIBO.pl</v>
      </c>
      <c r="G9" s="9" t="s">
        <v>142</v>
      </c>
      <c r="H9" s="9">
        <v>4</v>
      </c>
      <c r="I9" s="9">
        <v>3</v>
      </c>
      <c r="J9" s="9">
        <v>3</v>
      </c>
      <c r="K9" s="9">
        <v>4</v>
      </c>
      <c r="L9" s="9">
        <v>4</v>
      </c>
      <c r="M9" s="9">
        <v>4</v>
      </c>
      <c r="N9" s="10">
        <f>IF(ISBLANK(G9),"",SUM(G9:M9)+(COUNTIF(G9:M9,"DSQ")+COUNTIF(G9:M9,"DNF")+COUNTIF(G9:M9,"OCS")+COUNTIF(G9:M9,"DNC")+COUNTIF(G9:M9,"DNS")+COUNTIF(G9:M9,"DNE")+COUNTIF(G9:M9,"RET")+COUNTIF(G9:M9,"BFD"))*$E$15)</f>
        <v>22</v>
      </c>
    </row>
    <row r="10" spans="2:14">
      <c r="B10" s="13">
        <v>7</v>
      </c>
      <c r="C10" s="8" t="str">
        <f>IFERROR(IF(lista_startowa!C8=0,"",lista_startowa!C8),"")</f>
        <v>Robert Zoń</v>
      </c>
      <c r="D10" s="8" t="str">
        <f>IFERROR(IF(lista_startowa!D8=0,"",lista_startowa!D8),"")</f>
        <v>CZT 085</v>
      </c>
      <c r="E10" s="9" t="str">
        <f>IFERROR(IF(lista_startowa!E8=0,"",lista_startowa!E8),"")</f>
        <v>05</v>
      </c>
      <c r="F10" s="8" t="str">
        <f>IFERROR(IF(lista_startowa!F8=0,"",lista_startowa!F8),"")</f>
        <v>Rycerz</v>
      </c>
      <c r="G10" s="9">
        <v>6</v>
      </c>
      <c r="H10" s="9" t="s">
        <v>143</v>
      </c>
      <c r="I10" s="9" t="s">
        <v>135</v>
      </c>
      <c r="J10" s="9" t="s">
        <v>135</v>
      </c>
      <c r="K10" s="9">
        <v>2</v>
      </c>
      <c r="L10" s="9">
        <v>3</v>
      </c>
      <c r="M10" s="9">
        <v>2</v>
      </c>
      <c r="N10" s="10">
        <f>IF(ISBLANK(G10),"",SUM(G10:M10)+(COUNTIF(G10:M10,"DSQ")+COUNTIF(G10:M10,"DNF")+COUNTIF(G10:M10,"OCS")+COUNTIF(G10:M10,"DNC")+COUNTIF(G10:M10,"DNS")+COUNTIF(G10:M10,"DNE")+COUNTIF(G10:M10,"RET")+COUNTIF(G10:M10,"BFD"))*$E$15)</f>
        <v>31</v>
      </c>
    </row>
    <row r="11" spans="2:14">
      <c r="B11" s="21">
        <v>6</v>
      </c>
      <c r="C11" s="8" t="str">
        <f>IFERROR(IF(lista_startowa!C10=0,"",lista_startowa!C10),"")</f>
        <v>Marek Ochmański</v>
      </c>
      <c r="D11" s="8" t="str">
        <f>IFERROR(IF(lista_startowa!D10=0,"",lista_startowa!D10),"")</f>
        <v>WK 54</v>
      </c>
      <c r="E11" s="9" t="str">
        <f>IFERROR(IF(lista_startowa!E10=0,"",lista_startowa!E10),"")</f>
        <v>17</v>
      </c>
      <c r="F11" s="8" t="str">
        <f>IFERROR(IF(lista_startowa!F10=0,"",lista_startowa!F10),"")</f>
        <v>CARO</v>
      </c>
      <c r="G11" s="9">
        <v>5</v>
      </c>
      <c r="H11" s="9" t="s">
        <v>143</v>
      </c>
      <c r="I11" s="9" t="s">
        <v>135</v>
      </c>
      <c r="J11" s="9" t="s">
        <v>135</v>
      </c>
      <c r="K11" s="9">
        <v>6</v>
      </c>
      <c r="L11" s="9">
        <v>6</v>
      </c>
      <c r="M11" s="9">
        <v>6</v>
      </c>
      <c r="N11" s="10">
        <f>IF(ISBLANK(G11),"",SUM(G11:M11)+(COUNTIF(G11:M11,"DSQ")+COUNTIF(G11:M11,"DNF")+COUNTIF(G11:M11,"OCS")+COUNTIF(G11:M11,"DNC")+COUNTIF(G11:M11,"DNS")+COUNTIF(G11:M11,"DNE")+COUNTIF(G11:M11,"RET")+COUNTIF(G11:M11,"BFD"))*$E$15)</f>
        <v>41</v>
      </c>
    </row>
    <row r="12" spans="2:14">
      <c r="B12" s="13">
        <v>5</v>
      </c>
      <c r="C12" s="8" t="str">
        <f>IFERROR(IF(lista_startowa!C11=0,"",lista_startowa!C11),"")</f>
        <v>Wiesław Gapiński</v>
      </c>
      <c r="D12" s="8" t="str">
        <f>IFERROR(IF(lista_startowa!D11=0,"",lista_startowa!D11),"")</f>
        <v>CZW 003</v>
      </c>
      <c r="E12" s="9" t="str">
        <f>IFERROR(IF(lista_startowa!E11=0,"",lista_startowa!E11),"")</f>
        <v>18</v>
      </c>
      <c r="F12" s="8" t="str">
        <f>IFERROR(IF(lista_startowa!F11=0,"",lista_startowa!F11),"")</f>
        <v>GALION</v>
      </c>
      <c r="G12" s="9">
        <v>7</v>
      </c>
      <c r="H12" s="9">
        <v>5</v>
      </c>
      <c r="I12" s="9" t="s">
        <v>143</v>
      </c>
      <c r="J12" s="9" t="s">
        <v>135</v>
      </c>
      <c r="K12" s="9">
        <v>8</v>
      </c>
      <c r="L12" s="9">
        <v>8</v>
      </c>
      <c r="M12" s="9" t="s">
        <v>135</v>
      </c>
      <c r="N12" s="10">
        <f>IF(ISBLANK(G12),"",SUM(G12:M12)+(COUNTIF(G12:M12,"DSQ")+COUNTIF(G12:M12,"DNF")+COUNTIF(G12:M12,"OCS")+COUNTIF(G12:M12,"DNC")+COUNTIF(G12:M12,"DNS")+COUNTIF(G12:M12,"DNE")+COUNTIF(G12:M12,"RET")+COUNTIF(G12:M12,"BFD"))*$E$15)</f>
        <v>46</v>
      </c>
    </row>
    <row r="13" spans="2:14">
      <c r="B13" s="21">
        <v>8</v>
      </c>
      <c r="C13" s="8" t="str">
        <f>IFERROR(IF(lista_startowa!C7=0,"",lista_startowa!C7),"")</f>
        <v>Jacek Szumański</v>
      </c>
      <c r="D13" s="8" t="str">
        <f>IFERROR(IF(lista_startowa!D7=0,"",lista_startowa!D7),"")</f>
        <v/>
      </c>
      <c r="E13" s="9" t="str">
        <f>IFERROR(IF(lista_startowa!E7=0,"",lista_startowa!E7),"")</f>
        <v>O4</v>
      </c>
      <c r="F13" s="8" t="str">
        <f>IFERROR(IF(lista_startowa!F7=0,"",lista_startowa!F7),"")</f>
        <v>Ewi</v>
      </c>
      <c r="G13" s="9" t="s">
        <v>144</v>
      </c>
      <c r="H13" s="9" t="s">
        <v>135</v>
      </c>
      <c r="I13" s="9" t="s">
        <v>135</v>
      </c>
      <c r="J13" s="9" t="s">
        <v>135</v>
      </c>
      <c r="K13" s="9">
        <v>7</v>
      </c>
      <c r="L13" s="9">
        <v>7</v>
      </c>
      <c r="M13" s="9">
        <v>7</v>
      </c>
      <c r="N13" s="10">
        <f>IF(ISBLANK(G13),"",SUM(G13:M13)+(COUNTIF(G13:M13,"DSQ")+COUNTIF(G13:M13,"DNF")+COUNTIF(G13:M13,"OCS")+COUNTIF(G13:M13,"DNC")+COUNTIF(G13:M13,"DNS")+COUNTIF(G13:M13,"DNE")+COUNTIF(G13:M13,"RET")+COUNTIF(G13:M13,"BFD"))*$E$15)</f>
        <v>48</v>
      </c>
    </row>
    <row r="15" spans="2:14">
      <c r="D15" s="2" t="s">
        <v>17</v>
      </c>
      <c r="E15" s="11">
        <f>ROWS(B6:B13)+1</f>
        <v>9</v>
      </c>
      <c r="F15" s="34" t="s">
        <v>14</v>
      </c>
      <c r="G15" s="34"/>
    </row>
    <row r="17" spans="6:7">
      <c r="F17" s="34" t="s">
        <v>127</v>
      </c>
      <c r="G17" s="34"/>
    </row>
  </sheetData>
  <dataConsolidate/>
  <mergeCells count="5">
    <mergeCell ref="F15:G15"/>
    <mergeCell ref="F17:G17"/>
    <mergeCell ref="G4:M4"/>
    <mergeCell ref="B1:N1"/>
    <mergeCell ref="B2:N2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"/>
  <sheetViews>
    <sheetView workbookViewId="0">
      <selection activeCell="K20" sqref="K20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14" customWidth="1"/>
    <col min="6" max="6" width="19" customWidth="1"/>
    <col min="7" max="13" width="6.5703125" customWidth="1"/>
  </cols>
  <sheetData>
    <row r="1" spans="2:14" ht="23.25" customHeight="1">
      <c r="B1" s="31" t="str">
        <f>lista_startowa!B3</f>
        <v>Salamander CUP 2017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>
      <c r="B2" s="34" t="str">
        <f>lista_startowa!B15</f>
        <v>klasa : T2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2" t="s">
        <v>16</v>
      </c>
      <c r="C3" s="12">
        <f ca="1">NOW()</f>
        <v>42897.589867361108</v>
      </c>
      <c r="E3" s="26" t="s">
        <v>136</v>
      </c>
    </row>
    <row r="4" spans="2:14">
      <c r="G4" s="35" t="s">
        <v>13</v>
      </c>
      <c r="H4" s="35"/>
      <c r="I4" s="35"/>
      <c r="J4" s="35"/>
      <c r="K4" s="35"/>
      <c r="L4" s="35"/>
      <c r="M4" s="35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IFERROR(IF(lista_startowa!C18=0,"",lista_startowa!C18),"")</f>
        <v>Łukasz Pater</v>
      </c>
      <c r="D6" s="8" t="str">
        <f>IFERROR(IF(lista_startowa!D18=0,"",lista_startowa!D18),"")</f>
        <v>NOSTER</v>
      </c>
      <c r="E6" s="9" t="str">
        <f>IFERROR(IF(lista_startowa!E18=0,"",lista_startowa!E18),"")</f>
        <v>07</v>
      </c>
      <c r="F6" s="8" t="str">
        <f>IFERROR(IF(lista_startowa!F18=0,"",lista_startowa!F18),"")</f>
        <v>NOSTER</v>
      </c>
      <c r="G6" s="9" t="s">
        <v>142</v>
      </c>
      <c r="H6" s="9">
        <v>2</v>
      </c>
      <c r="I6" s="9">
        <v>1</v>
      </c>
      <c r="J6" s="9">
        <v>1</v>
      </c>
      <c r="K6" s="9">
        <v>2</v>
      </c>
      <c r="L6" s="9">
        <v>1</v>
      </c>
      <c r="M6" s="9">
        <v>3</v>
      </c>
      <c r="N6" s="10">
        <f>IF(ISBLANK(G6),"",SUM(G6:M6)+(COUNTIF(G6:M6,"DSQ")+COUNTIF(G6:M6,"DNF")+COUNTIF(G6:M6,"OCS")+COUNTIF(G6:M6,"DNC")+COUNTIF(G6:M6,"DNS")+COUNTIF(G6:M6,"DNE")+COUNTIF(G6:M6,"RET")+COUNTIF(G6:M6,"BFD"))*$E$15)</f>
        <v>10</v>
      </c>
    </row>
    <row r="7" spans="2:14">
      <c r="B7" s="21">
        <v>2</v>
      </c>
      <c r="C7" s="8" t="str">
        <f>IFERROR(IF(lista_startowa!C19=0,"",lista_startowa!C19),"")</f>
        <v>Krzysztof Lewandowski</v>
      </c>
      <c r="D7" s="8" t="str">
        <f>IFERROR(IF(lista_startowa!D19=0,"",lista_startowa!D19),"")</f>
        <v>POL 9845</v>
      </c>
      <c r="E7" s="9" t="str">
        <f>IFERROR(IF(lista_startowa!E19=0,"",lista_startowa!E19),"")</f>
        <v>15</v>
      </c>
      <c r="F7" s="8" t="str">
        <f>IFERROR(IF(lista_startowa!F19=0,"",lista_startowa!F19),"")</f>
        <v>HUSAR</v>
      </c>
      <c r="G7" s="9">
        <v>1</v>
      </c>
      <c r="H7" s="9">
        <v>3</v>
      </c>
      <c r="I7" s="9">
        <v>2</v>
      </c>
      <c r="J7" s="9">
        <v>3</v>
      </c>
      <c r="K7" s="9">
        <v>5</v>
      </c>
      <c r="L7" s="9" t="s">
        <v>145</v>
      </c>
      <c r="M7" s="9">
        <v>1</v>
      </c>
      <c r="N7" s="10">
        <f>IF(ISBLANK(G7),"",SUM(G7:M7)+(COUNTIF(G7:M7,"DSQ")+COUNTIF(G7:M7,"DNF")+COUNTIF(G7:M7,"OCS")+COUNTIF(G7:M7,"DNC")+COUNTIF(G7:M7,"DNS")+COUNTIF(G7:M7,"DNE")+COUNTIF(G7:M7,"RET")+COUNTIF(G7:M7,"BFD"))*$E$15)</f>
        <v>15</v>
      </c>
    </row>
    <row r="8" spans="2:14">
      <c r="B8" s="21">
        <v>4</v>
      </c>
      <c r="C8" s="8" t="str">
        <f>IFERROR(IF(lista_startowa!C22=0,"",lista_startowa!C22),"")</f>
        <v>Tomasz Kopytko</v>
      </c>
      <c r="D8" s="8" t="str">
        <f>IFERROR(IF(lista_startowa!D22=0,"",lista_startowa!D22),"")</f>
        <v/>
      </c>
      <c r="E8" s="9" t="str">
        <f>IFERROR(IF(lista_startowa!E22=0,"",lista_startowa!E22),"")</f>
        <v>25</v>
      </c>
      <c r="F8" s="8" t="str">
        <f>IFERROR(IF(lista_startowa!F22=0,"",lista_startowa!F22),"")</f>
        <v>PIĄTKA +</v>
      </c>
      <c r="G8" s="9">
        <v>3</v>
      </c>
      <c r="H8" s="9" t="s">
        <v>142</v>
      </c>
      <c r="I8" s="9">
        <v>4</v>
      </c>
      <c r="J8" s="9">
        <v>4</v>
      </c>
      <c r="K8" s="9">
        <v>1</v>
      </c>
      <c r="L8" s="9">
        <v>3</v>
      </c>
      <c r="M8" s="9">
        <v>2</v>
      </c>
      <c r="N8" s="10">
        <f>IF(ISBLANK(G8),"",SUM(G8:M8)+(COUNTIF(G8:M8,"DSQ")+COUNTIF(G8:M8,"DNF")+COUNTIF(G8:M8,"OCS")+COUNTIF(G8:M8,"DNC")+COUNTIF(G8:M8,"DNS")+COUNTIF(G8:M8,"DNE")+COUNTIF(G8:M8,"RET")+COUNTIF(G8:M8,"BFD"))*$E$15)</f>
        <v>17</v>
      </c>
    </row>
    <row r="9" spans="2:14">
      <c r="B9" s="13">
        <v>3</v>
      </c>
      <c r="C9" s="8" t="str">
        <f>IFERROR(IF(lista_startowa!C21=0,"",lista_startowa!C21),"")</f>
        <v>Marek Kmieć</v>
      </c>
      <c r="D9" s="8" t="str">
        <f>IFERROR(IF(lista_startowa!D21=0,"",lista_startowa!D21),"")</f>
        <v>POL 10000</v>
      </c>
      <c r="E9" s="9" t="str">
        <f>IFERROR(IF(lista_startowa!E21=0,"",lista_startowa!E21),"")</f>
        <v>23</v>
      </c>
      <c r="F9" s="8" t="str">
        <f>IFERROR(IF(lista_startowa!F21=0,"",lista_startowa!F21),"")</f>
        <v>RAFA II</v>
      </c>
      <c r="G9" s="9" t="s">
        <v>145</v>
      </c>
      <c r="H9" s="9">
        <v>1</v>
      </c>
      <c r="I9" s="9">
        <v>3</v>
      </c>
      <c r="J9" s="9">
        <v>2</v>
      </c>
      <c r="K9" s="9">
        <v>6</v>
      </c>
      <c r="L9" s="9">
        <v>4</v>
      </c>
      <c r="M9" s="9">
        <v>4</v>
      </c>
      <c r="N9" s="10">
        <f>IF(ISBLANK(G9),"",SUM(G9:M9)+(COUNTIF(G9:M9,"DSQ")+COUNTIF(G9:M9,"DNF")+COUNTIF(G9:M9,"OCS")+COUNTIF(G9:M9,"DNC")+COUNTIF(G9:M9,"DNS")+COUNTIF(G9:M9,"DNE")+COUNTIF(G9:M9,"RET")+COUNTIF(G9:M9,"BFD"))*$E$15)</f>
        <v>20</v>
      </c>
    </row>
    <row r="10" spans="2:14">
      <c r="B10" s="21">
        <v>5</v>
      </c>
      <c r="C10" s="8" t="str">
        <f>IFERROR(IF(lista_startowa!C17=0,"",lista_startowa!C17),"")</f>
        <v>Radosław Cierpiał</v>
      </c>
      <c r="D10" s="8" t="str">
        <f>IFERROR(IF(lista_startowa!D17=0,"",lista_startowa!D17),"")</f>
        <v>SALAMANDER</v>
      </c>
      <c r="E10" s="9" t="str">
        <f>IFERROR(IF(lista_startowa!E17=0,"",lista_startowa!E17),"")</f>
        <v>03</v>
      </c>
      <c r="F10" s="8" t="str">
        <f>IFERROR(IF(lista_startowa!F17=0,"",lista_startowa!F17),"")</f>
        <v>SALAMANDER</v>
      </c>
      <c r="G10" s="9">
        <v>2</v>
      </c>
      <c r="H10" s="9">
        <v>5</v>
      </c>
      <c r="I10" s="9">
        <v>5</v>
      </c>
      <c r="J10" s="9">
        <v>5</v>
      </c>
      <c r="K10" s="9">
        <v>3</v>
      </c>
      <c r="L10" s="9" t="s">
        <v>146</v>
      </c>
      <c r="M10" s="9">
        <v>6</v>
      </c>
      <c r="N10" s="10">
        <f>IF(ISBLANK(G10),"",SUM(G10:M10)+(COUNTIF(G10:M10,"DSQ")+COUNTIF(G10:M10,"DNF")+COUNTIF(G10:M10,"OCS")+COUNTIF(G10:M10,"DNC")+COUNTIF(G10:M10,"DNS")+COUNTIF(G10:M10,"DNE")+COUNTIF(G10:M10,"RET")+COUNTIF(G10:M10,"BFD"))*$E$15)</f>
        <v>26</v>
      </c>
    </row>
    <row r="11" spans="2:14">
      <c r="B11" s="21">
        <v>6</v>
      </c>
      <c r="C11" s="8" t="str">
        <f>IFERROR(IF(lista_startowa!C24=0,"",lista_startowa!C24),"")</f>
        <v>Piotr Matwiejczuk</v>
      </c>
      <c r="D11" s="8" t="str">
        <f>IFERROR(IF(lista_startowa!D24=0,"",lista_startowa!D24),"")</f>
        <v/>
      </c>
      <c r="E11" s="9" t="str">
        <f>IFERROR(IF(lista_startowa!E24=0,"",lista_startowa!E24),"")</f>
        <v>29</v>
      </c>
      <c r="F11" s="8" t="str">
        <f>IFERROR(IF(lista_startowa!F24=0,"",lista_startowa!F24),"")</f>
        <v>ZALEWO</v>
      </c>
      <c r="G11" s="9">
        <v>5</v>
      </c>
      <c r="H11" s="9">
        <v>6</v>
      </c>
      <c r="I11" s="9">
        <v>6</v>
      </c>
      <c r="J11" s="9">
        <v>6</v>
      </c>
      <c r="K11" s="9">
        <v>4</v>
      </c>
      <c r="L11" s="9">
        <v>2</v>
      </c>
      <c r="M11" s="9" t="s">
        <v>146</v>
      </c>
      <c r="N11" s="10">
        <f>IF(ISBLANK(G11),"",SUM(G11:M11)+(COUNTIF(G11:M11,"DSQ")+COUNTIF(G11:M11,"DNF")+COUNTIF(G11:M11,"OCS")+COUNTIF(G11:M11,"DNC")+COUNTIF(G11:M11,"DNS")+COUNTIF(G11:M11,"DNE")+COUNTIF(G11:M11,"RET")+COUNTIF(G11:M11,"BFD"))*$E$15)</f>
        <v>29</v>
      </c>
    </row>
    <row r="12" spans="2:14">
      <c r="B12" s="13">
        <v>7</v>
      </c>
      <c r="C12" s="8" t="str">
        <f>IFERROR(IF(lista_startowa!C20=0,"",lista_startowa!C20),"")</f>
        <v>Tomasz Feret</v>
      </c>
      <c r="D12" s="8" t="str">
        <f>IFERROR(IF(lista_startowa!D20=0,"",lista_startowa!D20),"")</f>
        <v>MAXUS 22</v>
      </c>
      <c r="E12" s="9" t="str">
        <f>IFERROR(IF(lista_startowa!E20=0,"",lista_startowa!E20),"")</f>
        <v>16</v>
      </c>
      <c r="F12" s="8" t="str">
        <f>IFERROR(IF(lista_startowa!F20=0,"",lista_startowa!F20),"")</f>
        <v>POMARAŃCZA SAILING TEAM - OLIWIA "R"</v>
      </c>
      <c r="G12" s="9">
        <v>7</v>
      </c>
      <c r="H12" s="9">
        <v>7</v>
      </c>
      <c r="I12" s="9" t="s">
        <v>147</v>
      </c>
      <c r="J12" s="9">
        <v>7</v>
      </c>
      <c r="K12" s="9">
        <v>7</v>
      </c>
      <c r="L12" s="9">
        <v>5</v>
      </c>
      <c r="M12" s="9">
        <v>5</v>
      </c>
      <c r="N12" s="10">
        <f>IF(ISBLANK(G12),"",SUM(G12:M12)+(COUNTIF(G12:M12,"DSQ")+COUNTIF(G12:M12,"DNF")+COUNTIF(G12:M12,"OCS")+COUNTIF(G12:M12,"DNC")+COUNTIF(G12:M12,"DNS")+COUNTIF(G12:M12,"DNE")+COUNTIF(G12:M12,"RET")+COUNTIF(G12:M12,"BFD"))*$E$15)</f>
        <v>38</v>
      </c>
    </row>
    <row r="13" spans="2:14">
      <c r="B13" s="21">
        <v>8</v>
      </c>
      <c r="C13" s="8" t="str">
        <f>IFERROR(IF(lista_startowa!C23=0,"",lista_startowa!C23),"")</f>
        <v>Krzysztof Frydrychowski</v>
      </c>
      <c r="D13" s="8" t="str">
        <f>IFERROR(IF(lista_startowa!D23=0,"",lista_startowa!D23),"")</f>
        <v/>
      </c>
      <c r="E13" s="9" t="str">
        <f>IFERROR(IF(lista_startowa!E23=0,"",lista_startowa!E23),"")</f>
        <v>26</v>
      </c>
      <c r="F13" s="8" t="str">
        <f>IFERROR(IF(lista_startowa!F23=0,"",lista_startowa!F23),"")</f>
        <v>PYRA</v>
      </c>
      <c r="G13" s="9" t="s">
        <v>143</v>
      </c>
      <c r="H13" s="9" t="s">
        <v>135</v>
      </c>
      <c r="I13" s="9" t="s">
        <v>135</v>
      </c>
      <c r="J13" s="9" t="s">
        <v>135</v>
      </c>
      <c r="K13" s="9">
        <v>8</v>
      </c>
      <c r="L13" s="9">
        <v>8</v>
      </c>
      <c r="M13" s="9">
        <v>8</v>
      </c>
      <c r="N13" s="10">
        <f>IF(ISBLANK(G13),"",SUM(G13:M13)+(COUNTIF(G13:M13,"DSQ")+COUNTIF(G13:M13,"DNF")+COUNTIF(G13:M13,"OCS")+COUNTIF(G13:M13,"DNC")+COUNTIF(G13:M13,"DNS")+COUNTIF(G13:M13,"DNE")+COUNTIF(G13:M13,"RET")+COUNTIF(G13:M13,"BFD"))*$E$15)</f>
        <v>51</v>
      </c>
    </row>
    <row r="15" spans="2:14">
      <c r="D15" s="2" t="s">
        <v>17</v>
      </c>
      <c r="E15" s="11">
        <f>ROWS(B6:B13)+1</f>
        <v>9</v>
      </c>
      <c r="F15" s="34" t="s">
        <v>14</v>
      </c>
      <c r="G15" s="34"/>
    </row>
    <row r="17" spans="6:7">
      <c r="F17" s="34" t="s">
        <v>127</v>
      </c>
      <c r="G17" s="34"/>
    </row>
  </sheetData>
  <dataConsolidate/>
  <mergeCells count="5">
    <mergeCell ref="B1:N1"/>
    <mergeCell ref="B2:N2"/>
    <mergeCell ref="G4:M4"/>
    <mergeCell ref="F15:G15"/>
    <mergeCell ref="F17:G17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"/>
  <sheetViews>
    <sheetView workbookViewId="0">
      <selection activeCell="K19" sqref="K19"/>
    </sheetView>
  </sheetViews>
  <sheetFormatPr defaultRowHeight="15"/>
  <cols>
    <col min="1" max="1" width="3" customWidth="1"/>
    <col min="3" max="3" width="23.28515625" customWidth="1"/>
    <col min="4" max="4" width="13.42578125" customWidth="1"/>
    <col min="5" max="5" width="13.5703125" style="14" customWidth="1"/>
    <col min="6" max="6" width="22.42578125" customWidth="1"/>
    <col min="7" max="13" width="6.5703125" customWidth="1"/>
  </cols>
  <sheetData>
    <row r="1" spans="2:14" ht="23.25" customHeight="1">
      <c r="B1" s="31" t="str">
        <f>lista_startowa!B3</f>
        <v>Salamander CUP 2017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>
      <c r="B2" s="34" t="str">
        <f>lista_startowa!B26</f>
        <v>klasa : T3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2" t="s">
        <v>16</v>
      </c>
      <c r="C3" s="12">
        <f ca="1">NOW()</f>
        <v>42897.589867361108</v>
      </c>
      <c r="E3" s="26" t="s">
        <v>136</v>
      </c>
    </row>
    <row r="4" spans="2:14">
      <c r="G4" s="35" t="s">
        <v>13</v>
      </c>
      <c r="H4" s="35"/>
      <c r="I4" s="35"/>
      <c r="J4" s="35"/>
      <c r="K4" s="35"/>
      <c r="L4" s="35"/>
      <c r="M4" s="35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IFERROR(IF(lista_startowa!C31=0,"",lista_startowa!C31),"")</f>
        <v>Mirosław Sztuba</v>
      </c>
      <c r="D6" s="8" t="str">
        <f>IFERROR(IF(lista_startowa!D31=0,"",lista_startowa!D31),"")</f>
        <v>POL 24</v>
      </c>
      <c r="E6" s="9" t="str">
        <f>IFERROR(IF(lista_startowa!E31=0,"",lista_startowa!E31),"")</f>
        <v>22</v>
      </c>
      <c r="F6" s="8" t="str">
        <f>IFERROR(IF(lista_startowa!F31=0,"",lista_startowa!F31),"")</f>
        <v>BLACK &amp; WHITE</v>
      </c>
      <c r="G6" s="9" t="s">
        <v>148</v>
      </c>
      <c r="H6" s="9">
        <v>1</v>
      </c>
      <c r="I6" s="9">
        <v>2</v>
      </c>
      <c r="J6" s="9">
        <v>1</v>
      </c>
      <c r="K6" s="9">
        <v>1</v>
      </c>
      <c r="L6" s="9">
        <v>1</v>
      </c>
      <c r="M6" s="9">
        <v>1</v>
      </c>
      <c r="N6" s="10">
        <f>IF(ISBLANK(G6),"",SUM(G6:M6)+(COUNTIF(G6:M6,"DSQ")+COUNTIF(G6:M6,"DNF")+COUNTIF(G6:M6,"OCS")+COUNTIF(G6:M6,"DNC")+COUNTIF(G6:M6,"DNS")+COUNTIF(G6:M6,"DNE")+COUNTIF(G6:M6,"RET")+COUNTIF(G6:M6,"BFD"))*$E$11)</f>
        <v>7</v>
      </c>
    </row>
    <row r="7" spans="2:14">
      <c r="B7" s="21">
        <v>2</v>
      </c>
      <c r="C7" s="8" t="str">
        <f>IFERROR(IF(lista_startowa!C29=0,"",lista_startowa!C29),"")</f>
        <v>Mirosław Czech</v>
      </c>
      <c r="D7" s="8" t="str">
        <f>IFERROR(IF(lista_startowa!D29=0,"",lista_startowa!D29),"")</f>
        <v>POL 8</v>
      </c>
      <c r="E7" s="9" t="str">
        <f>IFERROR(IF(lista_startowa!E29=0,"",lista_startowa!E29),"")</f>
        <v>19</v>
      </c>
      <c r="F7" s="8" t="str">
        <f>IFERROR(IF(lista_startowa!F29=0,"",lista_startowa!F29),"")</f>
        <v>TAŃCZĄCA Z FALAMI</v>
      </c>
      <c r="G7" s="9" t="s">
        <v>149</v>
      </c>
      <c r="H7" s="9">
        <v>2</v>
      </c>
      <c r="I7" s="9">
        <v>1</v>
      </c>
      <c r="J7" s="9">
        <v>2</v>
      </c>
      <c r="K7" s="9">
        <v>2</v>
      </c>
      <c r="L7" s="9">
        <v>2</v>
      </c>
      <c r="M7" s="9">
        <v>2</v>
      </c>
      <c r="N7" s="10">
        <f>IF(ISBLANK(G7),"",SUM(G7:M7)+(COUNTIF(G7:M7,"DSQ")+COUNTIF(G7:M7,"DNF")+COUNTIF(G7:M7,"OCS")+COUNTIF(G7:M7,"DNC")+COUNTIF(G7:M7,"DNS")+COUNTIF(G7:M7,"DNE")+COUNTIF(G7:M7,"RET")+COUNTIF(G7:M7,"BFD"))*$E$11)</f>
        <v>11</v>
      </c>
    </row>
    <row r="8" spans="2:14">
      <c r="B8" s="21">
        <v>4</v>
      </c>
      <c r="C8" s="8" t="str">
        <f>IFERROR(IF(lista_startowa!C28=0,"",lista_startowa!C28),"")</f>
        <v>Adam Wojnicki</v>
      </c>
      <c r="D8" s="8" t="str">
        <f>IFERROR(IF(lista_startowa!D28=0,"",lista_startowa!D28),"")</f>
        <v>"VOLVO"</v>
      </c>
      <c r="E8" s="9" t="str">
        <f>IFERROR(IF(lista_startowa!E28=0,"",lista_startowa!E28),"")</f>
        <v>06</v>
      </c>
      <c r="F8" s="8" t="str">
        <f>IFERROR(IF(lista_startowa!F28=0,"",lista_startowa!F28),"")</f>
        <v>VOLVO OCEAN RACE III</v>
      </c>
      <c r="G8" s="9">
        <v>3</v>
      </c>
      <c r="H8" s="9">
        <v>3</v>
      </c>
      <c r="I8" s="9" t="s">
        <v>143</v>
      </c>
      <c r="J8" s="9" t="s">
        <v>135</v>
      </c>
      <c r="K8" s="9" t="s">
        <v>135</v>
      </c>
      <c r="L8" s="9" t="s">
        <v>135</v>
      </c>
      <c r="M8" s="9" t="s">
        <v>135</v>
      </c>
      <c r="N8" s="10">
        <f>IF(ISBLANK(G8),"",SUM(G8:M8)+(COUNTIF(G8:M8,"DSQ")+COUNTIF(G8:M8,"DNF")+COUNTIF(G8:M8,"OCS")+COUNTIF(G8:M8,"DNC")+COUNTIF(G8:M8,"DNS")+COUNTIF(G8:M8,"DNE")+COUNTIF(G8:M8,"RET")+COUNTIF(G8:M8,"BFD"))*$E$11)</f>
        <v>26</v>
      </c>
    </row>
    <row r="9" spans="2:14">
      <c r="B9" s="21">
        <v>3</v>
      </c>
      <c r="C9" s="8" t="str">
        <f>IFERROR(IF(lista_startowa!C30=0,"",lista_startowa!C30),"")</f>
        <v>Mariusz Augustyniak</v>
      </c>
      <c r="D9" s="8" t="str">
        <f>IFERROR(IF(lista_startowa!D30=0,"",lista_startowa!D30),"")</f>
        <v/>
      </c>
      <c r="E9" s="9" t="str">
        <f>IFERROR(IF(lista_startowa!E30=0,"",lista_startowa!E30),"")</f>
        <v>30</v>
      </c>
      <c r="F9" s="8" t="str">
        <f>IFERROR(IF(lista_startowa!F30=0,"",lista_startowa!F30),"")</f>
        <v>BIAŁY KRUK</v>
      </c>
      <c r="G9" s="9" t="s">
        <v>143</v>
      </c>
      <c r="H9" s="9" t="s">
        <v>135</v>
      </c>
      <c r="I9" s="9" t="s">
        <v>135</v>
      </c>
      <c r="J9" s="9" t="s">
        <v>135</v>
      </c>
      <c r="K9" s="9">
        <v>3</v>
      </c>
      <c r="L9" s="9" t="s">
        <v>135</v>
      </c>
      <c r="M9" s="9" t="s">
        <v>135</v>
      </c>
      <c r="N9" s="10">
        <f>IF(ISBLANK(G9),"",SUM(G9:M9)+(COUNTIF(G9:M9,"DSQ")+COUNTIF(G9:M9,"DNF")+COUNTIF(G9:M9,"OCS")+COUNTIF(G9:M9,"DNC")+COUNTIF(G9:M9,"DNS")+COUNTIF(G9:M9,"DNE")+COUNTIF(G9:M9,"RET")+COUNTIF(G9:M9,"BFD"))*$E$11)</f>
        <v>28</v>
      </c>
    </row>
    <row r="11" spans="2:14">
      <c r="D11" s="2" t="s">
        <v>17</v>
      </c>
      <c r="E11" s="11">
        <f>ROWS(B6:B9)+1</f>
        <v>5</v>
      </c>
      <c r="F11" s="34" t="s">
        <v>14</v>
      </c>
      <c r="G11" s="34"/>
    </row>
    <row r="13" spans="2:14">
      <c r="F13" s="34" t="s">
        <v>127</v>
      </c>
      <c r="G13" s="34"/>
    </row>
  </sheetData>
  <dataConsolidate/>
  <mergeCells count="5">
    <mergeCell ref="B1:N1"/>
    <mergeCell ref="B2:N2"/>
    <mergeCell ref="G4:M4"/>
    <mergeCell ref="F11:G11"/>
    <mergeCell ref="F13:G13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"/>
  <sheetViews>
    <sheetView workbookViewId="0">
      <selection activeCell="J17" sqref="J17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14" customWidth="1"/>
    <col min="6" max="6" width="19" customWidth="1"/>
    <col min="7" max="13" width="6.5703125" customWidth="1"/>
  </cols>
  <sheetData>
    <row r="1" spans="2:14" ht="23.25" customHeight="1">
      <c r="B1" s="31" t="str">
        <f>lista_startowa!B3</f>
        <v>Salamander CUP 2017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>
      <c r="B2" s="34" t="str">
        <f>lista_startowa!B33</f>
        <v>MICRO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2" t="s">
        <v>16</v>
      </c>
      <c r="C3" s="12">
        <f ca="1">NOW()</f>
        <v>42897.589867361108</v>
      </c>
      <c r="E3" s="26" t="s">
        <v>136</v>
      </c>
    </row>
    <row r="4" spans="2:14">
      <c r="G4" s="35" t="s">
        <v>13</v>
      </c>
      <c r="H4" s="35"/>
      <c r="I4" s="35"/>
      <c r="J4" s="35"/>
      <c r="K4" s="35"/>
      <c r="L4" s="35"/>
      <c r="M4" s="35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IFERROR(IF(lista_startowa!C39=0,"",lista_startowa!C39),"")</f>
        <v>Piotr Tarnacki</v>
      </c>
      <c r="D6" s="8" t="str">
        <f>IFERROR(IF(lista_startowa!D39=0,"",lista_startowa!D39),"")</f>
        <v>POL 77</v>
      </c>
      <c r="E6" s="9" t="str">
        <f>IFERROR(IF(lista_startowa!E39=0,"",lista_startowa!E39),"")</f>
        <v>20</v>
      </c>
      <c r="F6" s="8" t="str">
        <f>IFERROR(IF(lista_startowa!F39=0,"",lista_startowa!F39),"")</f>
        <v>ROCA - STAWO</v>
      </c>
      <c r="G6" s="9">
        <v>1</v>
      </c>
      <c r="H6" s="9">
        <v>1</v>
      </c>
      <c r="I6" s="9">
        <v>1</v>
      </c>
      <c r="J6" s="9">
        <v>1</v>
      </c>
      <c r="K6" s="9" t="s">
        <v>140</v>
      </c>
      <c r="L6" s="9">
        <v>1</v>
      </c>
      <c r="M6" s="9">
        <v>1</v>
      </c>
      <c r="N6" s="10">
        <f t="shared" ref="N6:N11" si="0">IF(ISBLANK(G6),"",SUM(G6:M6)+(COUNTIF(G6:M6,"DSQ")+COUNTIF(G6:M6,"DNF")+COUNTIF(G6:M6,"OCS")+COUNTIF(G6:M6,"DNC")+COUNTIF(G6:M6,"DNS")+COUNTIF(G6:M6,"DNE")+COUNTIF(G6:M6,"RET")+COUNTIF(G6:M6,"BFD"))*$E$13)</f>
        <v>6</v>
      </c>
    </row>
    <row r="7" spans="2:14">
      <c r="B7" s="21">
        <v>2</v>
      </c>
      <c r="C7" s="8" t="str">
        <f>IFERROR(IF(lista_startowa!C40=0,"",lista_startowa!C40),"")</f>
        <v>Rafał Moszczyńki</v>
      </c>
      <c r="D7" s="8" t="str">
        <f>IFERROR(IF(lista_startowa!D40=0,"",lista_startowa!D40),"")</f>
        <v/>
      </c>
      <c r="E7" s="9" t="str">
        <f>IFERROR(IF(lista_startowa!E40=0,"",lista_startowa!E40),"")</f>
        <v>27</v>
      </c>
      <c r="F7" s="8" t="str">
        <f>IFERROR(IF(lista_startowa!F40=0,"",lista_startowa!F40),"")</f>
        <v>OILER RACING</v>
      </c>
      <c r="G7" s="9">
        <v>2</v>
      </c>
      <c r="H7" s="9">
        <v>2</v>
      </c>
      <c r="I7" s="9">
        <v>4</v>
      </c>
      <c r="J7" s="9">
        <v>2</v>
      </c>
      <c r="K7" s="9">
        <v>1</v>
      </c>
      <c r="L7" s="9">
        <v>2</v>
      </c>
      <c r="M7" s="9" t="s">
        <v>141</v>
      </c>
      <c r="N7" s="10">
        <f t="shared" si="0"/>
        <v>13</v>
      </c>
    </row>
    <row r="8" spans="2:14">
      <c r="B8" s="21">
        <v>3</v>
      </c>
      <c r="C8" s="8" t="str">
        <f>IFERROR(IF(lista_startowa!C36=0,"",lista_startowa!C36),"")</f>
        <v>Maciej Twarowski</v>
      </c>
      <c r="D8" s="8" t="str">
        <f>IFERROR(IF(lista_startowa!D36=0,"",lista_startowa!D36),"")</f>
        <v>POL 88</v>
      </c>
      <c r="E8" s="9" t="str">
        <f>IFERROR(IF(lista_startowa!E36=0,"",lista_startowa!E36),"")</f>
        <v>08</v>
      </c>
      <c r="F8" s="8" t="str">
        <f>IFERROR(IF(lista_startowa!F36=0,"",lista_startowa!F36),"")</f>
        <v>Ponury Orzeł</v>
      </c>
      <c r="G8" s="9">
        <v>3</v>
      </c>
      <c r="H8" s="9" t="s">
        <v>142</v>
      </c>
      <c r="I8" s="9">
        <v>3</v>
      </c>
      <c r="J8" s="9">
        <v>3</v>
      </c>
      <c r="K8" s="9">
        <v>2</v>
      </c>
      <c r="L8" s="9">
        <v>4</v>
      </c>
      <c r="M8" s="9">
        <v>3</v>
      </c>
      <c r="N8" s="10">
        <f t="shared" si="0"/>
        <v>18</v>
      </c>
    </row>
    <row r="9" spans="2:14">
      <c r="B9" s="21">
        <v>4</v>
      </c>
      <c r="C9" s="8" t="str">
        <f>IFERROR(IF(lista_startowa!C35=0,"",lista_startowa!C35),"")</f>
        <v>Daniel Dołęga</v>
      </c>
      <c r="D9" s="8" t="str">
        <f>IFERROR(IF(lista_startowa!D35=0,"",lista_startowa!D35),"")</f>
        <v>POL 333</v>
      </c>
      <c r="E9" s="9" t="str">
        <f>IFERROR(IF(lista_startowa!E35=0,"",lista_startowa!E35),"")</f>
        <v>02</v>
      </c>
      <c r="F9" s="8" t="str">
        <f>IFERROR(IF(lista_startowa!F35=0,"",lista_startowa!F35),"")</f>
        <v>EURO SHIPING</v>
      </c>
      <c r="G9" s="9">
        <v>4</v>
      </c>
      <c r="H9" s="9">
        <v>3</v>
      </c>
      <c r="I9" s="9">
        <v>2</v>
      </c>
      <c r="J9" s="9" t="s">
        <v>141</v>
      </c>
      <c r="K9" s="9">
        <v>5</v>
      </c>
      <c r="L9" s="9">
        <v>3</v>
      </c>
      <c r="M9" s="9">
        <v>2</v>
      </c>
      <c r="N9" s="10">
        <f t="shared" si="0"/>
        <v>19</v>
      </c>
    </row>
    <row r="10" spans="2:14">
      <c r="B10" s="21">
        <v>5</v>
      </c>
      <c r="C10" s="8" t="str">
        <f>IFERROR(IF(lista_startowa!C38=0,"",lista_startowa!C38),"")</f>
        <v>Maciej Grodzki</v>
      </c>
      <c r="D10" s="8" t="str">
        <f>IFERROR(IF(lista_startowa!D38=0,"",lista_startowa!D38),"")</f>
        <v>POL 80</v>
      </c>
      <c r="E10" s="9" t="str">
        <f>IFERROR(IF(lista_startowa!E38=0,"",lista_startowa!E38),"")</f>
        <v>14</v>
      </c>
      <c r="F10" s="8" t="str">
        <f>IFERROR(IF(lista_startowa!F38=0,"",lista_startowa!F38),"")</f>
        <v>ALTER EGO</v>
      </c>
      <c r="G10" s="9" t="s">
        <v>144</v>
      </c>
      <c r="H10" s="9">
        <v>5</v>
      </c>
      <c r="I10" s="9">
        <v>5</v>
      </c>
      <c r="J10" s="9">
        <v>4</v>
      </c>
      <c r="K10" s="9">
        <v>4</v>
      </c>
      <c r="L10" s="9">
        <v>5</v>
      </c>
      <c r="M10" s="9">
        <v>4</v>
      </c>
      <c r="N10" s="10">
        <f t="shared" si="0"/>
        <v>27</v>
      </c>
    </row>
    <row r="11" spans="2:14">
      <c r="B11" s="21">
        <v>6</v>
      </c>
      <c r="C11" s="8" t="str">
        <f>IFERROR(IF(lista_startowa!C37=0,"",lista_startowa!C37),"")</f>
        <v>Jacek Zyskowski</v>
      </c>
      <c r="D11" s="8" t="str">
        <f>IFERROR(IF(lista_startowa!D37=0,"",lista_startowa!D37),"")</f>
        <v>POL 111</v>
      </c>
      <c r="E11" s="9" t="str">
        <f>IFERROR(IF(lista_startowa!E37=0,"",lista_startowa!E37),"")</f>
        <v>12</v>
      </c>
      <c r="F11" s="8" t="str">
        <f>IFERROR(IF(lista_startowa!F37=0,"",lista_startowa!F37),"")</f>
        <v>SPRENGER</v>
      </c>
      <c r="G11" s="9">
        <v>5</v>
      </c>
      <c r="H11" s="9" t="s">
        <v>143</v>
      </c>
      <c r="I11" s="9" t="s">
        <v>135</v>
      </c>
      <c r="J11" s="9" t="s">
        <v>135</v>
      </c>
      <c r="K11" s="9">
        <v>6</v>
      </c>
      <c r="L11" s="9">
        <v>6</v>
      </c>
      <c r="M11" s="9">
        <v>6</v>
      </c>
      <c r="N11" s="10">
        <f t="shared" si="0"/>
        <v>37</v>
      </c>
    </row>
    <row r="13" spans="2:14">
      <c r="D13" s="2" t="s">
        <v>17</v>
      </c>
      <c r="E13" s="11">
        <f>ROWS(B6:B11)+1</f>
        <v>7</v>
      </c>
      <c r="F13" s="34" t="s">
        <v>14</v>
      </c>
      <c r="G13" s="34"/>
    </row>
    <row r="15" spans="2:14">
      <c r="F15" s="34" t="s">
        <v>127</v>
      </c>
      <c r="G15" s="34"/>
    </row>
  </sheetData>
  <dataConsolidate/>
  <mergeCells count="5">
    <mergeCell ref="B1:N1"/>
    <mergeCell ref="B2:N2"/>
    <mergeCell ref="G4:M4"/>
    <mergeCell ref="F13:G13"/>
    <mergeCell ref="F15:G15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"/>
  <sheetViews>
    <sheetView tabSelected="1" topLeftCell="C1" workbookViewId="0">
      <selection activeCell="I14" sqref="I14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14" customWidth="1"/>
    <col min="6" max="6" width="32" customWidth="1"/>
    <col min="7" max="13" width="6.5703125" customWidth="1"/>
  </cols>
  <sheetData>
    <row r="1" spans="2:14" ht="23.25" customHeight="1">
      <c r="B1" s="31" t="str">
        <f>lista_startowa!B3</f>
        <v>Salamander CUP 2017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>
      <c r="B2" s="34" t="str">
        <f>lista_startowa!B42</f>
        <v>OPEN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2" t="s">
        <v>16</v>
      </c>
      <c r="C3" s="12">
        <f ca="1">NOW()</f>
        <v>42897.589867361108</v>
      </c>
      <c r="E3" s="26" t="s">
        <v>136</v>
      </c>
    </row>
    <row r="4" spans="2:14">
      <c r="G4" s="35" t="s">
        <v>13</v>
      </c>
      <c r="H4" s="35"/>
      <c r="I4" s="35"/>
      <c r="J4" s="35"/>
      <c r="K4" s="35"/>
      <c r="L4" s="35"/>
      <c r="M4" s="35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IFERROR(IF(lista_startowa!C45=0,"",lista_startowa!C45),"")</f>
        <v>Michał Gabrysiak</v>
      </c>
      <c r="D6" s="8" t="str">
        <f>IFERROR(IF(lista_startowa!D45=0,"",lista_startowa!D45),"")</f>
        <v>EDI</v>
      </c>
      <c r="E6" s="9" t="str">
        <f>IFERROR(IF(lista_startowa!E45=0,"",lista_startowa!E45),"")</f>
        <v>11</v>
      </c>
      <c r="F6" s="8" t="str">
        <f>IFERROR(IF(lista_startowa!F45=0,"",lista_startowa!F45),"")</f>
        <v>DART HAWK</v>
      </c>
      <c r="G6" s="9" t="s">
        <v>148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10">
        <f>IF(ISBLANK(G6),"",SUM(G6:M6)+(COUNTIF(G6:M6,"DSQ")+COUNTIF(G6:M6,"DNF")+COUNTIF(G6:M6,"OCS")+COUNTIF(G6:M6,"DNC")+COUNTIF(G6:M6,"DNS")+COUNTIF(G6:M6,"DNE")+COUNTIF(G6:M6,"RET")+COUNTIF(G6:M6,"BFD"))*$E$11)</f>
        <v>6</v>
      </c>
    </row>
    <row r="7" spans="2:14">
      <c r="B7" s="21">
        <v>2</v>
      </c>
      <c r="C7" s="8" t="str">
        <f>IFERROR(IF(lista_startowa!C44=0,"",lista_startowa!C44),"")</f>
        <v>Robert Sobociński</v>
      </c>
      <c r="D7" s="8" t="str">
        <f>IFERROR(IF(lista_startowa!D44=0,"",lista_startowa!D44),"")</f>
        <v>POL 39</v>
      </c>
      <c r="E7" s="9" t="str">
        <f>IFERROR(IF(lista_startowa!E44=0,"",lista_startowa!E44),"")</f>
        <v>10</v>
      </c>
      <c r="F7" s="8" t="str">
        <f>IFERROR(IF(lista_startowa!F44=0,"",lista_startowa!F44),"")</f>
        <v>POL 39</v>
      </c>
      <c r="G7" s="9" t="s">
        <v>149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10">
        <f>IF(ISBLANK(G7),"",SUM(G7:M7)+(COUNTIF(G7:M7,"DSQ")+COUNTIF(G7:M7,"DNF")+COUNTIF(G7:M7,"OCS")+COUNTIF(G7:M7,"DNC")+COUNTIF(G7:M7,"DNS")+COUNTIF(G7:M7,"DNE")+COUNTIF(G7:M7,"RET")+COUNTIF(G7:M7,"BFD"))*$E$11)</f>
        <v>12</v>
      </c>
    </row>
    <row r="8" spans="2:14">
      <c r="B8" s="21">
        <v>3</v>
      </c>
      <c r="C8" s="8" t="str">
        <f>IFERROR(IF(lista_startowa!C47=0,"",lista_startowa!C47),"")</f>
        <v>Stefan Kalinowski</v>
      </c>
      <c r="D8" s="8" t="str">
        <f>IFERROR(IF(lista_startowa!D47=0,"",lista_startowa!D47),"")</f>
        <v>POL 380</v>
      </c>
      <c r="E8" s="9">
        <f>IFERROR(IF(lista_startowa!E47=0,"",lista_startowa!E47),"")</f>
        <v>28</v>
      </c>
      <c r="F8" s="8" t="str">
        <f>IFERROR(IF(lista_startowa!F47=0,"",lista_startowa!F47),"")</f>
        <v>FUTURE NET - VI - KING CZŁUCHÓW</v>
      </c>
      <c r="G8" s="9" t="s">
        <v>140</v>
      </c>
      <c r="H8" s="9">
        <v>3</v>
      </c>
      <c r="I8" s="9">
        <v>3</v>
      </c>
      <c r="J8" s="9">
        <v>3</v>
      </c>
      <c r="K8" s="9">
        <v>3</v>
      </c>
      <c r="L8" s="9">
        <v>3</v>
      </c>
      <c r="M8" s="9">
        <v>3</v>
      </c>
      <c r="N8" s="10">
        <f>IF(ISBLANK(G8),"",SUM(G8:M8)+(COUNTIF(G8:M8,"DSQ")+COUNTIF(G8:M8,"DNF")+COUNTIF(G8:M8,"OCS")+COUNTIF(G8:M8,"DNC")+COUNTIF(G8:M8,"DNS")+COUNTIF(G8:M8,"DNE")+COUNTIF(G8:M8,"RET")+COUNTIF(G8:M8,"BFD"))*$E$11)</f>
        <v>18</v>
      </c>
    </row>
    <row r="9" spans="2:14">
      <c r="B9" s="21">
        <v>4</v>
      </c>
      <c r="C9" s="8" t="str">
        <f>IFERROR(IF(lista_startowa!C46=0,"",lista_startowa!C46),"")</f>
        <v>Mateusz Kołodziejski</v>
      </c>
      <c r="D9" s="8" t="str">
        <f>IFERROR(IF(lista_startowa!D46=0,"",lista_startowa!D46),"")</f>
        <v>POL 50</v>
      </c>
      <c r="E9" s="9" t="str">
        <f>IFERROR(IF(lista_startowa!E46=0,"",lista_startowa!E46),"")</f>
        <v>13</v>
      </c>
      <c r="F9" s="8" t="str">
        <f>IFERROR(IF(lista_startowa!F46=0,"",lista_startowa!F46),"")</f>
        <v/>
      </c>
      <c r="G9" s="9" t="s">
        <v>143</v>
      </c>
      <c r="H9" s="9" t="s">
        <v>135</v>
      </c>
      <c r="I9" s="9" t="s">
        <v>135</v>
      </c>
      <c r="J9" s="9" t="s">
        <v>135</v>
      </c>
      <c r="K9" s="9">
        <v>4</v>
      </c>
      <c r="L9" s="9">
        <v>4</v>
      </c>
      <c r="M9" s="9">
        <v>4</v>
      </c>
      <c r="N9" s="10">
        <f>IF(ISBLANK(G9),"",SUM(G9:M9)+(COUNTIF(G9:M9,"DSQ")+COUNTIF(G9:M9,"DNF")+COUNTIF(G9:M9,"OCS")+COUNTIF(G9:M9,"DNC")+COUNTIF(G9:M9,"DNS")+COUNTIF(G9:M9,"DNE")+COUNTIF(G9:M9,"RET")+COUNTIF(G9:M9,"BFD"))*$E$11)</f>
        <v>27</v>
      </c>
    </row>
    <row r="11" spans="2:14">
      <c r="D11" s="2" t="s">
        <v>17</v>
      </c>
      <c r="E11" s="11">
        <f>ROWS(B6:B9)+1</f>
        <v>5</v>
      </c>
      <c r="F11" s="34" t="s">
        <v>14</v>
      </c>
      <c r="G11" s="34"/>
    </row>
    <row r="13" spans="2:14">
      <c r="F13" s="34" t="s">
        <v>127</v>
      </c>
      <c r="G13" s="34"/>
    </row>
  </sheetData>
  <dataConsolidate/>
  <mergeCells count="5">
    <mergeCell ref="B1:N1"/>
    <mergeCell ref="B2:N2"/>
    <mergeCell ref="G4:M4"/>
    <mergeCell ref="F11:G11"/>
    <mergeCell ref="F13:G1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6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workbookViewId="0">
      <selection activeCell="B22" sqref="B22"/>
    </sheetView>
  </sheetViews>
  <sheetFormatPr defaultRowHeight="15"/>
  <cols>
    <col min="1" max="1" width="3" customWidth="1"/>
    <col min="3" max="3" width="25.42578125" customWidth="1"/>
    <col min="4" max="4" width="13.42578125" customWidth="1"/>
    <col min="5" max="5" width="13.5703125" style="14" customWidth="1"/>
    <col min="6" max="6" width="19" customWidth="1"/>
    <col min="7" max="13" width="6.5703125" customWidth="1"/>
  </cols>
  <sheetData>
    <row r="1" spans="2:14" ht="23.25" customHeight="1">
      <c r="B1" s="31" t="str">
        <f>lista_startowa!B3</f>
        <v>Salamander CUP 2017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>
      <c r="B2" s="34" t="str">
        <f>lista_startowa!B49</f>
        <v>Omega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>
      <c r="B3" s="2" t="s">
        <v>16</v>
      </c>
      <c r="C3" s="12">
        <f ca="1">NOW()</f>
        <v>42897.589867361108</v>
      </c>
    </row>
    <row r="4" spans="2:14">
      <c r="G4" s="35" t="s">
        <v>13</v>
      </c>
      <c r="H4" s="35"/>
      <c r="I4" s="35"/>
      <c r="J4" s="35"/>
      <c r="K4" s="35"/>
      <c r="L4" s="35"/>
      <c r="M4" s="35"/>
    </row>
    <row r="5" spans="2:14" ht="22.5" customHeight="1">
      <c r="B5" s="6" t="s">
        <v>12</v>
      </c>
      <c r="C5" s="5" t="s">
        <v>0</v>
      </c>
      <c r="D5" s="6" t="s">
        <v>3</v>
      </c>
      <c r="E5" s="6" t="s">
        <v>1</v>
      </c>
      <c r="F5" s="6" t="s">
        <v>2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</row>
    <row r="6" spans="2:14">
      <c r="B6" s="13">
        <v>1</v>
      </c>
      <c r="C6" s="8" t="str">
        <f>IFERROR(IF(lista_startowa!C51=0,"",lista_startowa!C51),"")</f>
        <v/>
      </c>
      <c r="D6" s="8" t="str">
        <f>IFERROR(IF(lista_startowa!D51=0,"",lista_startowa!D51),"")</f>
        <v/>
      </c>
      <c r="E6" s="9" t="str">
        <f>IFERROR(IF(lista_startowa!E51=0,"",lista_startowa!E51),"")</f>
        <v/>
      </c>
      <c r="F6" s="8" t="str">
        <f>IFERROR(IF(lista_startowa!F51=0,"",lista_startowa!F51),"")</f>
        <v/>
      </c>
      <c r="G6" s="9"/>
      <c r="H6" s="9"/>
      <c r="I6" s="9"/>
      <c r="J6" s="9"/>
      <c r="K6" s="9"/>
      <c r="L6" s="9"/>
      <c r="M6" s="9"/>
      <c r="N6" s="10" t="str">
        <f t="shared" ref="N6:N15" si="0">IF(ISBLANK(G6),"",SUM(G6:M6)+(COUNTIF(G6:M6,"DSQ")+COUNTIF(G6:M6,"DNF")+COUNTIF(G6:M6,"OCS")+COUNTIF(G6:M6,"DNC")+COUNTIF(G6:M6,"DNS")+COUNTIF(G6:M6,"DNE")+COUNTIF(G6:M6,"RET")+COUNTIF(G6:M6,"BFD"))*$E$17)</f>
        <v/>
      </c>
    </row>
    <row r="7" spans="2:14">
      <c r="B7" s="21">
        <v>2</v>
      </c>
      <c r="C7" s="8" t="str">
        <f>IFERROR(IF(lista_startowa!C52=0,"",lista_startowa!C52),"")</f>
        <v/>
      </c>
      <c r="D7" s="8" t="str">
        <f>IFERROR(IF(lista_startowa!D52=0,"",lista_startowa!D52),"")</f>
        <v/>
      </c>
      <c r="E7" s="9" t="str">
        <f>IFERROR(IF(lista_startowa!E52=0,"",lista_startowa!E52),"")</f>
        <v/>
      </c>
      <c r="F7" s="8" t="str">
        <f>IFERROR(IF(lista_startowa!F52=0,"",lista_startowa!F52),"")</f>
        <v/>
      </c>
      <c r="G7" s="9"/>
      <c r="H7" s="9"/>
      <c r="I7" s="9"/>
      <c r="J7" s="9"/>
      <c r="K7" s="9"/>
      <c r="L7" s="9"/>
      <c r="M7" s="9"/>
      <c r="N7" s="10" t="str">
        <f t="shared" si="0"/>
        <v/>
      </c>
    </row>
    <row r="8" spans="2:14">
      <c r="B8" s="21">
        <v>3</v>
      </c>
      <c r="C8" s="8" t="str">
        <f>IFERROR(IF(lista_startowa!C53=0,"",lista_startowa!C53),"")</f>
        <v/>
      </c>
      <c r="D8" s="8" t="str">
        <f>IFERROR(IF(lista_startowa!D53=0,"",lista_startowa!D53),"")</f>
        <v/>
      </c>
      <c r="E8" s="9" t="str">
        <f>IFERROR(IF(lista_startowa!E53=0,"",lista_startowa!E53),"")</f>
        <v/>
      </c>
      <c r="F8" s="8" t="str">
        <f>IFERROR(IF(lista_startowa!F53=0,"",lista_startowa!F53),"")</f>
        <v/>
      </c>
      <c r="G8" s="9"/>
      <c r="H8" s="9"/>
      <c r="I8" s="9"/>
      <c r="J8" s="9"/>
      <c r="K8" s="9"/>
      <c r="L8" s="9"/>
      <c r="M8" s="9"/>
      <c r="N8" s="10" t="str">
        <f t="shared" si="0"/>
        <v/>
      </c>
    </row>
    <row r="9" spans="2:14">
      <c r="B9" s="21">
        <v>4</v>
      </c>
      <c r="C9" s="8" t="str">
        <f>IFERROR(IF(lista_startowa!C54=0,"",lista_startowa!C54),"")</f>
        <v/>
      </c>
      <c r="D9" s="8" t="str">
        <f>IFERROR(IF(lista_startowa!D54=0,"",lista_startowa!D54),"")</f>
        <v/>
      </c>
      <c r="E9" s="9" t="str">
        <f>IFERROR(IF(lista_startowa!E54=0,"",lista_startowa!E54),"")</f>
        <v/>
      </c>
      <c r="F9" s="8" t="str">
        <f>IFERROR(IF(lista_startowa!F54=0,"",lista_startowa!F54),"")</f>
        <v/>
      </c>
      <c r="G9" s="9"/>
      <c r="H9" s="9"/>
      <c r="I9" s="9"/>
      <c r="J9" s="9"/>
      <c r="K9" s="9"/>
      <c r="L9" s="9"/>
      <c r="M9" s="9"/>
      <c r="N9" s="10" t="str">
        <f t="shared" si="0"/>
        <v/>
      </c>
    </row>
    <row r="10" spans="2:14">
      <c r="B10" s="21">
        <v>5</v>
      </c>
      <c r="C10" s="8" t="str">
        <f>IFERROR(IF(lista_startowa!C55=0,"",lista_startowa!C55),"")</f>
        <v/>
      </c>
      <c r="D10" s="8" t="str">
        <f>IFERROR(IF(lista_startowa!D55=0,"",lista_startowa!D55),"")</f>
        <v/>
      </c>
      <c r="E10" s="9" t="str">
        <f>IFERROR(IF(lista_startowa!E55=0,"",lista_startowa!E55),"")</f>
        <v/>
      </c>
      <c r="F10" s="8" t="str">
        <f>IFERROR(IF(lista_startowa!F55=0,"",lista_startowa!F55),"")</f>
        <v/>
      </c>
      <c r="G10" s="9"/>
      <c r="H10" s="9"/>
      <c r="I10" s="9"/>
      <c r="J10" s="9"/>
      <c r="K10" s="9"/>
      <c r="L10" s="9"/>
      <c r="M10" s="9"/>
      <c r="N10" s="10" t="str">
        <f t="shared" si="0"/>
        <v/>
      </c>
    </row>
    <row r="11" spans="2:14">
      <c r="B11" s="21">
        <v>6</v>
      </c>
      <c r="C11" s="8" t="str">
        <f>IFERROR(IF(lista_startowa!C56=0,"",lista_startowa!C56),"")</f>
        <v/>
      </c>
      <c r="D11" s="8" t="str">
        <f>IFERROR(IF(lista_startowa!D56=0,"",lista_startowa!D56),"")</f>
        <v/>
      </c>
      <c r="E11" s="9" t="str">
        <f>IFERROR(IF(lista_startowa!E56=0,"",lista_startowa!E56),"")</f>
        <v/>
      </c>
      <c r="F11" s="8" t="str">
        <f>IFERROR(IF(lista_startowa!F56=0,"",lista_startowa!F56),"")</f>
        <v/>
      </c>
      <c r="G11" s="9"/>
      <c r="H11" s="9"/>
      <c r="I11" s="9"/>
      <c r="J11" s="9"/>
      <c r="K11" s="9"/>
      <c r="L11" s="9"/>
      <c r="M11" s="9"/>
      <c r="N11" s="10" t="str">
        <f t="shared" si="0"/>
        <v/>
      </c>
    </row>
    <row r="12" spans="2:14">
      <c r="B12" s="21">
        <v>7</v>
      </c>
      <c r="C12" s="8" t="str">
        <f>IFERROR(IF(lista_startowa!C57=0,"",lista_startowa!C57),"")</f>
        <v/>
      </c>
      <c r="D12" s="8" t="str">
        <f>IFERROR(IF(lista_startowa!D57=0,"",lista_startowa!D57),"")</f>
        <v/>
      </c>
      <c r="E12" s="9" t="str">
        <f>IFERROR(IF(lista_startowa!E57=0,"",lista_startowa!E57),"")</f>
        <v/>
      </c>
      <c r="F12" s="8" t="str">
        <f>IFERROR(IF(lista_startowa!F57=0,"",lista_startowa!F57),"")</f>
        <v/>
      </c>
      <c r="G12" s="9"/>
      <c r="H12" s="9"/>
      <c r="I12" s="9"/>
      <c r="J12" s="9"/>
      <c r="K12" s="9"/>
      <c r="L12" s="9"/>
      <c r="M12" s="9"/>
      <c r="N12" s="10" t="str">
        <f t="shared" si="0"/>
        <v/>
      </c>
    </row>
    <row r="13" spans="2:14">
      <c r="B13" s="21">
        <v>8</v>
      </c>
      <c r="C13" s="8" t="str">
        <f>IFERROR(IF(lista_startowa!C58=0,"",lista_startowa!C58),"")</f>
        <v/>
      </c>
      <c r="D13" s="8" t="str">
        <f>IFERROR(IF(lista_startowa!D58=0,"",lista_startowa!D58),"")</f>
        <v/>
      </c>
      <c r="E13" s="9" t="str">
        <f>IFERROR(IF(lista_startowa!E58=0,"",lista_startowa!E58),"")</f>
        <v/>
      </c>
      <c r="F13" s="8" t="str">
        <f>IFERROR(IF(lista_startowa!F58=0,"",lista_startowa!F58),"")</f>
        <v/>
      </c>
      <c r="G13" s="9"/>
      <c r="H13" s="9"/>
      <c r="I13" s="9"/>
      <c r="J13" s="9"/>
      <c r="K13" s="9"/>
      <c r="L13" s="9"/>
      <c r="M13" s="9"/>
      <c r="N13" s="10" t="str">
        <f t="shared" si="0"/>
        <v/>
      </c>
    </row>
    <row r="14" spans="2:14">
      <c r="B14" s="21">
        <v>9</v>
      </c>
      <c r="C14" s="8" t="str">
        <f>IFERROR(IF(lista_startowa!C59=0,"",lista_startowa!C59),"")</f>
        <v/>
      </c>
      <c r="D14" s="8" t="str">
        <f>IFERROR(IF(lista_startowa!D59=0,"",lista_startowa!D59),"")</f>
        <v/>
      </c>
      <c r="E14" s="9" t="str">
        <f>IFERROR(IF(lista_startowa!E59=0,"",lista_startowa!E59),"")</f>
        <v/>
      </c>
      <c r="F14" s="8" t="str">
        <f>IFERROR(IF(lista_startowa!F59=0,"",lista_startowa!F59),"")</f>
        <v/>
      </c>
      <c r="G14" s="9"/>
      <c r="H14" s="9"/>
      <c r="I14" s="9"/>
      <c r="J14" s="9"/>
      <c r="K14" s="9"/>
      <c r="L14" s="9"/>
      <c r="M14" s="9"/>
      <c r="N14" s="10" t="str">
        <f t="shared" si="0"/>
        <v/>
      </c>
    </row>
    <row r="15" spans="2:14">
      <c r="B15" s="15">
        <v>10</v>
      </c>
      <c r="C15" s="8" t="str">
        <f>IFERROR(IF(lista_startowa!C60=0,"",lista_startowa!C60),"")</f>
        <v/>
      </c>
      <c r="D15" s="8" t="str">
        <f>IFERROR(IF(lista_startowa!D60=0,"",lista_startowa!D60),"")</f>
        <v/>
      </c>
      <c r="E15" s="9" t="str">
        <f>IFERROR(IF(lista_startowa!E60=0,"",lista_startowa!E60),"")</f>
        <v/>
      </c>
      <c r="F15" s="8" t="str">
        <f>IFERROR(IF(lista_startowa!F60=0,"",lista_startowa!F60),"")</f>
        <v/>
      </c>
      <c r="G15" s="9"/>
      <c r="H15" s="9"/>
      <c r="I15" s="9"/>
      <c r="J15" s="9"/>
      <c r="K15" s="9"/>
      <c r="L15" s="9"/>
      <c r="M15" s="9"/>
      <c r="N15" s="10" t="str">
        <f t="shared" si="0"/>
        <v/>
      </c>
    </row>
    <row r="17" spans="4:7">
      <c r="D17" s="2" t="s">
        <v>17</v>
      </c>
      <c r="E17" s="11">
        <f>ROWS(B6:B15)+1</f>
        <v>11</v>
      </c>
      <c r="F17" s="34" t="s">
        <v>14</v>
      </c>
      <c r="G17" s="34"/>
    </row>
    <row r="19" spans="4:7">
      <c r="F19" s="34" t="s">
        <v>15</v>
      </c>
      <c r="G19" s="34"/>
    </row>
  </sheetData>
  <dataConsolidate/>
  <mergeCells count="5">
    <mergeCell ref="B1:N1"/>
    <mergeCell ref="B2:N2"/>
    <mergeCell ref="G4:M4"/>
    <mergeCell ref="F17:G17"/>
    <mergeCell ref="F19:G19"/>
  </mergeCell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8</vt:i4>
      </vt:variant>
    </vt:vector>
  </HeadingPairs>
  <TitlesOfParts>
    <vt:vector size="15" baseType="lpstr">
      <vt:lpstr>lista_startowa</vt:lpstr>
      <vt:lpstr>wyniki_T1</vt:lpstr>
      <vt:lpstr>wyniki_T2</vt:lpstr>
      <vt:lpstr>wyniki_T3</vt:lpstr>
      <vt:lpstr>MICRO</vt:lpstr>
      <vt:lpstr>OPEN</vt:lpstr>
      <vt:lpstr>wyniki_6</vt:lpstr>
      <vt:lpstr>lista_startowa!Obszar_wydruku</vt:lpstr>
      <vt:lpstr>MICRO!Obszar_wydruku</vt:lpstr>
      <vt:lpstr>OPEN!Obszar_wydruku</vt:lpstr>
      <vt:lpstr>wyniki_6!Obszar_wydruku</vt:lpstr>
      <vt:lpstr>wyniki_T1!Obszar_wydruku</vt:lpstr>
      <vt:lpstr>wyniki_T2!Obszar_wydruku</vt:lpstr>
      <vt:lpstr>wyniki_T3!Obszar_wydruku</vt:lpstr>
      <vt:lpstr>lista_startowa!Tytuły_wydruku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Exner</dc:creator>
  <cp:lastModifiedBy>Jarosław</cp:lastModifiedBy>
  <cp:lastPrinted>2017-06-10T16:52:56Z</cp:lastPrinted>
  <dcterms:created xsi:type="dcterms:W3CDTF">2016-06-06T09:58:54Z</dcterms:created>
  <dcterms:modified xsi:type="dcterms:W3CDTF">2017-06-11T12:09:26Z</dcterms:modified>
</cp:coreProperties>
</file>