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795" windowWidth="19365" windowHeight="7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<sst xmlns="http://schemas.openxmlformats.org/spreadsheetml/2006/main" count="53" uniqueCount="52">
  <si>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D</t>
  </si>
  <si>
    <t>Vi</t>
  </si>
  <si>
    <t>nazwa jachtu</t>
  </si>
  <si>
    <t>Zbiór do obliczania współczynnika Vp</t>
  </si>
  <si>
    <t>Vp</t>
  </si>
  <si>
    <t>M (t)</t>
  </si>
  <si>
    <t>L (m)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</si>
  <si>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</si>
  <si>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Sg (m2)</t>
  </si>
  <si>
    <t>Ss (m2)</t>
  </si>
  <si>
    <t xml:space="preserve">S </t>
  </si>
  <si>
    <t>suma poprawek %</t>
  </si>
  <si>
    <t>Należy wypełnic pola L, Sn,M oraz jeśli jacht uzywa żagli dodatkowych Sg i Ss</t>
  </si>
  <si>
    <t>W pole "suma poprawek" wpisać wynik dodawania poprawek ze znakiem + lub -</t>
  </si>
  <si>
    <t>UWAGA : nie przeprowadzać żadnych działań na polach oznaczonych kolorem czerwonym</t>
  </si>
  <si>
    <t>calibra</t>
  </si>
  <si>
    <t>Tango 730</t>
  </si>
  <si>
    <t>Phila 780</t>
  </si>
  <si>
    <t>Antila 24</t>
  </si>
  <si>
    <t>Delphia 29</t>
  </si>
  <si>
    <t>Kraken</t>
  </si>
  <si>
    <t>SHUMan</t>
  </si>
  <si>
    <t>Marie</t>
  </si>
  <si>
    <t>Kamyk</t>
  </si>
  <si>
    <t>RIF</t>
  </si>
  <si>
    <t>Vega</t>
  </si>
  <si>
    <t>Bosy</t>
  </si>
  <si>
    <t>NEVo</t>
  </si>
  <si>
    <t>Szybka Baśka</t>
  </si>
  <si>
    <t>Płaska 17 (TES)</t>
  </si>
  <si>
    <t>irbis</t>
  </si>
  <si>
    <t>corwetta (Turecki)</t>
  </si>
  <si>
    <t>In Blanco</t>
  </si>
  <si>
    <t>Maja</t>
  </si>
  <si>
    <t>Tango 780 Sport</t>
  </si>
  <si>
    <t>Sasanka 700</t>
  </si>
  <si>
    <t>Orion (Fadaf)</t>
  </si>
  <si>
    <t>Spark (Vento)</t>
  </si>
  <si>
    <t>MK Cafe</t>
  </si>
  <si>
    <t>Jaguar 22</t>
  </si>
  <si>
    <t>Spark (pasat)</t>
  </si>
  <si>
    <t>Proton</t>
  </si>
  <si>
    <t>Hakuna Matat</t>
  </si>
  <si>
    <t>Twister 800</t>
  </si>
  <si>
    <t>Diera</t>
  </si>
  <si>
    <t>Chili Barr (Skippi)</t>
  </si>
  <si>
    <t>Dar Taty (raja)</t>
  </si>
  <si>
    <t>KOT</t>
  </si>
  <si>
    <t>Focus 800 Yacht Yard</t>
  </si>
  <si>
    <t>Sosna POL 4477</t>
  </si>
  <si>
    <t>Jod 24 (Sanbre)</t>
  </si>
  <si>
    <t>Micro Proto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</si>
</sst>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43" fontId="3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3" fontId="4" fillId="0" borderId="11" xfId="42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3" fontId="3" fillId="0" borderId="11" xfId="42" applyFont="1" applyFill="1" applyBorder="1" applyAlignment="1">
      <alignment/>
    </xf>
    <xf numFmtId="43" fontId="3" fillId="0" borderId="11" xfId="42" applyFont="1" applyBorder="1" applyAlignment="1">
      <alignment/>
    </xf>
    <xf numFmtId="0" fontId="3" fillId="0" borderId="11" xfId="0" applyFont="1" applyBorder="1" applyAlignment="1">
      <alignment horizontal="center"/>
    </xf>
    <xf numFmtId="43" fontId="4" fillId="33" borderId="11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/>
    </xf>
    <xf numFmtId="43" fontId="4" fillId="33" borderId="12" xfId="42" applyFont="1" applyFill="1" applyBorder="1" applyAlignment="1">
      <alignment horizontal="center" vertical="top" wrapText="1"/>
    </xf>
    <xf numFmtId="43" fontId="3" fillId="33" borderId="12" xfId="42" applyFont="1" applyFill="1" applyBorder="1" applyAlignment="1">
      <alignment/>
    </xf>
    <xf numFmtId="0" fontId="6" fillId="0" borderId="13" xfId="0" applyFont="1" applyFill="1" applyBorder="1" applyAlignment="1">
      <alignment/>
    </xf>
    <xf numFmtId="43" fontId="6" fillId="0" borderId="14" xfId="42" applyFont="1" applyFill="1" applyBorder="1" applyAlignment="1">
      <alignment/>
    </xf>
    <xf numFmtId="43" fontId="6" fillId="0" borderId="15" xfId="42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17" xfId="42" applyFont="1" applyFill="1" applyBorder="1" applyAlignment="1">
      <alignment/>
    </xf>
    <xf numFmtId="0" fontId="3" fillId="0" borderId="18" xfId="0" applyFont="1" applyBorder="1" applyAlignment="1">
      <alignment/>
    </xf>
    <xf numFmtId="43" fontId="3" fillId="0" borderId="18" xfId="42" applyFont="1" applyBorder="1" applyAlignment="1">
      <alignment/>
    </xf>
    <xf numFmtId="43" fontId="4" fillId="34" borderId="11" xfId="42" applyFont="1" applyFill="1" applyBorder="1" applyAlignment="1">
      <alignment horizontal="center" vertical="top" wrapText="1"/>
    </xf>
    <xf numFmtId="43" fontId="4" fillId="34" borderId="11" xfId="42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75" zoomScaleNormal="75" zoomScalePageLayoutView="0" workbookViewId="0" topLeftCell="A27">
      <selection activeCell="F50" sqref="F50"/>
    </sheetView>
  </sheetViews>
  <sheetFormatPr defaultColWidth="8.875" defaultRowHeight="12.75"/>
  <cols>
    <col min="1" max="1" width="29.375" style="1" customWidth="1"/>
    <col min="2" max="5" width="12.75390625" style="3" bestFit="1" customWidth="1"/>
    <col min="6" max="6" width="14.25390625" style="3" bestFit="1" customWidth="1"/>
    <col min="7" max="7" width="18.625" style="3" customWidth="1"/>
    <col min="8" max="8" width="12.75390625" style="3" bestFit="1" customWidth="1"/>
    <col min="9" max="10" width="14.25390625" style="3" bestFit="1" customWidth="1"/>
    <col min="11" max="11" width="14.00390625" style="4" bestFit="1" customWidth="1"/>
    <col min="12" max="12" width="14.375" style="1" bestFit="1" customWidth="1"/>
    <col min="13" max="13" width="14.125" style="3" bestFit="1" customWidth="1"/>
    <col min="14" max="16384" width="8.875" style="1" customWidth="1"/>
  </cols>
  <sheetData>
    <row r="2" ht="18">
      <c r="A2" s="1" t="s">
        <v>3</v>
      </c>
    </row>
    <row r="4" ht="18">
      <c r="A4" s="1" t="s">
        <v>12</v>
      </c>
    </row>
    <row r="5" ht="18.75" thickBot="1">
      <c r="A5" s="1" t="s">
        <v>13</v>
      </c>
    </row>
    <row r="6" spans="1:7" ht="18.75" thickBot="1">
      <c r="A6" s="15" t="s">
        <v>14</v>
      </c>
      <c r="B6" s="16"/>
      <c r="C6" s="16"/>
      <c r="D6" s="16"/>
      <c r="E6" s="16"/>
      <c r="F6" s="16"/>
      <c r="G6" s="17"/>
    </row>
    <row r="7" ht="18.75" thickBot="1"/>
    <row r="8" spans="1:13" s="2" customFormat="1" ht="54.75" thickBot="1">
      <c r="A8" s="5" t="s">
        <v>2</v>
      </c>
      <c r="B8" s="6" t="s">
        <v>6</v>
      </c>
      <c r="C8" s="6" t="s">
        <v>7</v>
      </c>
      <c r="D8" s="6" t="s">
        <v>8</v>
      </c>
      <c r="E8" s="6" t="s">
        <v>9</v>
      </c>
      <c r="F8" s="11" t="s">
        <v>10</v>
      </c>
      <c r="G8" s="11"/>
      <c r="H8" s="6" t="s">
        <v>5</v>
      </c>
      <c r="I8" s="11" t="s">
        <v>0</v>
      </c>
      <c r="J8" s="11"/>
      <c r="K8" s="22" t="s">
        <v>4</v>
      </c>
      <c r="L8" s="7" t="s">
        <v>11</v>
      </c>
      <c r="M8" s="13" t="s">
        <v>1</v>
      </c>
    </row>
    <row r="9" spans="1:13" ht="18.75" thickBot="1">
      <c r="A9" s="18" t="s">
        <v>16</v>
      </c>
      <c r="B9" s="19">
        <v>7.3</v>
      </c>
      <c r="C9" s="19">
        <v>30</v>
      </c>
      <c r="D9" s="9"/>
      <c r="E9" s="9"/>
      <c r="F9" s="12">
        <f aca="true" t="shared" si="0" ref="F9:F15">IF(E9=0,C9,(C9+D9+E9)/2)</f>
        <v>30</v>
      </c>
      <c r="G9" s="12">
        <f aca="true" t="shared" si="1" ref="G9:G15">0.06*(B9)-0.15</f>
        <v>0.28800000000000003</v>
      </c>
      <c r="H9" s="8">
        <v>1.25</v>
      </c>
      <c r="I9" s="12">
        <f aca="true" t="shared" si="2" ref="I9:I15">G9+H9</f>
        <v>1.538</v>
      </c>
      <c r="J9" s="12">
        <f aca="true" t="shared" si="3" ref="J9:J15">(I9/H9)^(1/4)</f>
        <v>1.053201770749064</v>
      </c>
      <c r="K9" s="23">
        <f aca="true" t="shared" si="4" ref="K9:K23">(SQRT($B9))*((1.55*(SQRT($F9)/$B9)+0.0545*(($B9+SQRT($F9)))/(POWER($I9,1/3))))*J9</f>
        <v>5.026020179415052</v>
      </c>
      <c r="L9" s="10">
        <v>1</v>
      </c>
      <c r="M9" s="14">
        <f aca="true" t="shared" si="5" ref="M9:M15">K9*(1+L9/100)</f>
        <v>5.0762803812092026</v>
      </c>
    </row>
    <row r="10" spans="1:13" ht="18.75" thickBot="1">
      <c r="A10" s="20" t="s">
        <v>15</v>
      </c>
      <c r="B10" s="21">
        <v>6.23</v>
      </c>
      <c r="C10" s="21">
        <v>23.6</v>
      </c>
      <c r="D10" s="9"/>
      <c r="E10" s="9"/>
      <c r="F10" s="12">
        <f t="shared" si="0"/>
        <v>23.6</v>
      </c>
      <c r="G10" s="12">
        <f t="shared" si="1"/>
        <v>0.22380000000000003</v>
      </c>
      <c r="H10" s="3">
        <v>1</v>
      </c>
      <c r="I10" s="12">
        <f t="shared" si="2"/>
        <v>1.2238</v>
      </c>
      <c r="J10" s="12">
        <f t="shared" si="3"/>
        <v>1.051786548445919</v>
      </c>
      <c r="K10" s="23">
        <f t="shared" si="4"/>
        <v>4.656154794730406</v>
      </c>
      <c r="L10" s="10"/>
      <c r="M10" s="14">
        <f t="shared" si="5"/>
        <v>4.656154794730406</v>
      </c>
    </row>
    <row r="11" spans="1:13" ht="18.75" thickBot="1">
      <c r="A11" s="20" t="s">
        <v>17</v>
      </c>
      <c r="B11" s="21">
        <v>7.8</v>
      </c>
      <c r="C11" s="21">
        <v>35</v>
      </c>
      <c r="D11" s="9"/>
      <c r="E11" s="9"/>
      <c r="F11" s="12">
        <f t="shared" si="0"/>
        <v>35</v>
      </c>
      <c r="G11" s="12">
        <f t="shared" si="1"/>
        <v>0.31799999999999995</v>
      </c>
      <c r="H11" s="3">
        <v>2</v>
      </c>
      <c r="I11" s="12">
        <f t="shared" si="2"/>
        <v>2.318</v>
      </c>
      <c r="J11" s="12">
        <f t="shared" si="3"/>
        <v>1.0375782490910948</v>
      </c>
      <c r="K11" s="23">
        <f t="shared" si="4"/>
        <v>5.043521802246617</v>
      </c>
      <c r="L11" s="10"/>
      <c r="M11" s="14">
        <f t="shared" si="5"/>
        <v>5.043521802246617</v>
      </c>
    </row>
    <row r="12" spans="1:13" ht="18.75" thickBot="1">
      <c r="A12" s="20" t="s">
        <v>18</v>
      </c>
      <c r="B12" s="21">
        <v>7.25</v>
      </c>
      <c r="C12" s="21">
        <v>28.5</v>
      </c>
      <c r="D12" s="9"/>
      <c r="E12" s="9"/>
      <c r="F12" s="12">
        <f t="shared" si="0"/>
        <v>28.5</v>
      </c>
      <c r="G12" s="12">
        <f t="shared" si="1"/>
        <v>0.28500000000000003</v>
      </c>
      <c r="H12" s="3">
        <v>1.85</v>
      </c>
      <c r="I12" s="12">
        <f t="shared" si="2"/>
        <v>2.1350000000000002</v>
      </c>
      <c r="J12" s="12">
        <f t="shared" si="3"/>
        <v>1.036469526315514</v>
      </c>
      <c r="K12" s="23">
        <f t="shared" si="4"/>
        <v>4.6721922309280455</v>
      </c>
      <c r="L12" s="10"/>
      <c r="M12" s="14">
        <f t="shared" si="5"/>
        <v>4.6721922309280455</v>
      </c>
    </row>
    <row r="13" spans="1:13" ht="18.75" thickBot="1">
      <c r="A13" s="20" t="s">
        <v>18</v>
      </c>
      <c r="B13" s="21">
        <v>7.25</v>
      </c>
      <c r="C13" s="21">
        <v>28.5</v>
      </c>
      <c r="D13" s="9"/>
      <c r="E13" s="9"/>
      <c r="F13" s="12">
        <f t="shared" si="0"/>
        <v>28.5</v>
      </c>
      <c r="G13" s="12">
        <f t="shared" si="1"/>
        <v>0.28500000000000003</v>
      </c>
      <c r="H13" s="3">
        <v>1.85</v>
      </c>
      <c r="I13" s="12">
        <f t="shared" si="2"/>
        <v>2.1350000000000002</v>
      </c>
      <c r="J13" s="12">
        <f t="shared" si="3"/>
        <v>1.036469526315514</v>
      </c>
      <c r="K13" s="23">
        <f t="shared" si="4"/>
        <v>4.6721922309280455</v>
      </c>
      <c r="L13" s="10"/>
      <c r="M13" s="14">
        <f t="shared" si="5"/>
        <v>4.6721922309280455</v>
      </c>
    </row>
    <row r="14" spans="1:13" ht="18.75" thickBot="1">
      <c r="A14" s="20" t="s">
        <v>19</v>
      </c>
      <c r="B14" s="21">
        <v>8.8</v>
      </c>
      <c r="C14" s="21">
        <v>36</v>
      </c>
      <c r="D14" s="9"/>
      <c r="E14" s="9"/>
      <c r="F14" s="12">
        <f t="shared" si="0"/>
        <v>36</v>
      </c>
      <c r="G14" s="12">
        <f t="shared" si="1"/>
        <v>0.378</v>
      </c>
      <c r="H14" s="3">
        <v>3.27</v>
      </c>
      <c r="I14" s="12">
        <f t="shared" si="2"/>
        <v>3.648</v>
      </c>
      <c r="J14" s="12">
        <f t="shared" si="3"/>
        <v>1.0277246406123315</v>
      </c>
      <c r="K14" s="23">
        <f t="shared" si="4"/>
        <v>4.819387504370622</v>
      </c>
      <c r="L14" s="10"/>
      <c r="M14" s="14">
        <f t="shared" si="5"/>
        <v>4.819387504370622</v>
      </c>
    </row>
    <row r="15" spans="1:13" ht="18.75" thickBot="1">
      <c r="A15" s="20" t="s">
        <v>20</v>
      </c>
      <c r="B15" s="21">
        <v>5.45</v>
      </c>
      <c r="C15" s="21">
        <v>18</v>
      </c>
      <c r="D15" s="9"/>
      <c r="E15" s="9"/>
      <c r="F15" s="12">
        <f t="shared" si="0"/>
        <v>18</v>
      </c>
      <c r="G15" s="12">
        <f t="shared" si="1"/>
        <v>0.17700000000000002</v>
      </c>
      <c r="H15" s="3">
        <v>0.71</v>
      </c>
      <c r="I15" s="12">
        <f t="shared" si="2"/>
        <v>0.887</v>
      </c>
      <c r="J15" s="12">
        <f t="shared" si="3"/>
        <v>1.0572223064370179</v>
      </c>
      <c r="K15" s="23">
        <f t="shared" si="4"/>
        <v>4.335021815958182</v>
      </c>
      <c r="L15" s="10">
        <v>-1.5</v>
      </c>
      <c r="M15" s="14">
        <f t="shared" si="5"/>
        <v>4.269996488718809</v>
      </c>
    </row>
    <row r="16" spans="1:13" ht="18.75" thickBot="1">
      <c r="A16" s="20" t="s">
        <v>21</v>
      </c>
      <c r="B16" s="21">
        <v>9.69</v>
      </c>
      <c r="C16" s="21">
        <v>40</v>
      </c>
      <c r="D16" s="9"/>
      <c r="E16" s="9"/>
      <c r="F16" s="12">
        <f aca="true" t="shared" si="6" ref="F16:F23">IF(E16=0,C16,(C16+D16+E16)/2)</f>
        <v>40</v>
      </c>
      <c r="G16" s="12">
        <f aca="true" t="shared" si="7" ref="G16:G23">0.06*(B16)-0.15</f>
        <v>0.4313999999999999</v>
      </c>
      <c r="H16" s="3">
        <v>4.48</v>
      </c>
      <c r="I16" s="12">
        <f aca="true" t="shared" si="8" ref="I16:I23">G16+H16</f>
        <v>4.9114</v>
      </c>
      <c r="J16" s="12">
        <f aca="true" t="shared" si="9" ref="J16:J23">(I16/H16)^(1/4)</f>
        <v>1.0232501641186749</v>
      </c>
      <c r="K16" s="23">
        <f t="shared" si="4"/>
        <v>4.857926642743164</v>
      </c>
      <c r="L16" s="10">
        <v>-0.1</v>
      </c>
      <c r="M16" s="14">
        <f aca="true" t="shared" si="10" ref="M16:M23">K16*(1+L16/100)</f>
        <v>4.853068716100421</v>
      </c>
    </row>
    <row r="17" spans="1:13" ht="18.75" thickBot="1">
      <c r="A17" s="20" t="s">
        <v>22</v>
      </c>
      <c r="B17" s="21">
        <v>5.5</v>
      </c>
      <c r="C17" s="21">
        <v>16.383</v>
      </c>
      <c r="D17" s="9"/>
      <c r="E17" s="9"/>
      <c r="F17" s="12">
        <f t="shared" si="6"/>
        <v>16.383</v>
      </c>
      <c r="G17" s="12">
        <f t="shared" si="7"/>
        <v>0.17999999999999997</v>
      </c>
      <c r="H17" s="3">
        <v>0.7</v>
      </c>
      <c r="I17" s="12">
        <f t="shared" si="8"/>
        <v>0.8799999999999999</v>
      </c>
      <c r="J17" s="12">
        <f t="shared" si="9"/>
        <v>1.0588785677133976</v>
      </c>
      <c r="K17" s="23">
        <f t="shared" si="4"/>
        <v>4.181067186366468</v>
      </c>
      <c r="L17" s="10">
        <v>-2.5</v>
      </c>
      <c r="M17" s="14">
        <f t="shared" si="10"/>
        <v>4.076540506707306</v>
      </c>
    </row>
    <row r="18" spans="1:13" ht="18.75" thickBot="1">
      <c r="A18" s="20" t="s">
        <v>23</v>
      </c>
      <c r="B18" s="21">
        <v>7.8</v>
      </c>
      <c r="C18" s="21">
        <v>30</v>
      </c>
      <c r="D18" s="9"/>
      <c r="E18" s="9"/>
      <c r="F18" s="12">
        <f t="shared" si="6"/>
        <v>30</v>
      </c>
      <c r="G18" s="12">
        <f t="shared" si="7"/>
        <v>0.31799999999999995</v>
      </c>
      <c r="H18" s="3">
        <v>2.4</v>
      </c>
      <c r="I18" s="12">
        <f t="shared" si="8"/>
        <v>2.718</v>
      </c>
      <c r="J18" s="12">
        <f t="shared" si="9"/>
        <v>1.031595770003754</v>
      </c>
      <c r="K18" s="23">
        <f t="shared" si="4"/>
        <v>4.62970826964168</v>
      </c>
      <c r="L18" s="10"/>
      <c r="M18" s="14">
        <f t="shared" si="10"/>
        <v>4.62970826964168</v>
      </c>
    </row>
    <row r="19" spans="1:13" ht="18.75" thickBot="1">
      <c r="A19" s="20" t="s">
        <v>24</v>
      </c>
      <c r="B19" s="21">
        <v>9.13</v>
      </c>
      <c r="C19" s="21">
        <v>44.76</v>
      </c>
      <c r="D19" s="9"/>
      <c r="E19" s="9"/>
      <c r="F19" s="12">
        <f t="shared" si="6"/>
        <v>44.76</v>
      </c>
      <c r="G19" s="12">
        <f t="shared" si="7"/>
        <v>0.39780000000000004</v>
      </c>
      <c r="H19" s="3">
        <v>3.78</v>
      </c>
      <c r="I19" s="12">
        <f t="shared" si="8"/>
        <v>4.1777999999999995</v>
      </c>
      <c r="J19" s="12">
        <f t="shared" si="9"/>
        <v>1.025330700963013</v>
      </c>
      <c r="K19" s="23">
        <f t="shared" si="4"/>
        <v>5.177433916409508</v>
      </c>
      <c r="L19" s="10"/>
      <c r="M19" s="14">
        <f t="shared" si="10"/>
        <v>5.177433916409508</v>
      </c>
    </row>
    <row r="20" spans="1:13" ht="18.75" thickBot="1">
      <c r="A20" s="20" t="s">
        <v>26</v>
      </c>
      <c r="B20" s="21">
        <v>6.4</v>
      </c>
      <c r="C20" s="21">
        <v>19.6</v>
      </c>
      <c r="D20" s="9"/>
      <c r="E20" s="9"/>
      <c r="F20" s="12">
        <f t="shared" si="6"/>
        <v>19.6</v>
      </c>
      <c r="G20" s="12">
        <f t="shared" si="7"/>
        <v>0.234</v>
      </c>
      <c r="H20" s="3">
        <v>1.2</v>
      </c>
      <c r="I20" s="12">
        <f t="shared" si="8"/>
        <v>1.434</v>
      </c>
      <c r="J20" s="12">
        <f t="shared" si="9"/>
        <v>1.0455431867951568</v>
      </c>
      <c r="K20" s="23">
        <f t="shared" si="4"/>
        <v>4.22011566751022</v>
      </c>
      <c r="L20" s="10"/>
      <c r="M20" s="14">
        <f t="shared" si="10"/>
        <v>4.22011566751022</v>
      </c>
    </row>
    <row r="21" spans="1:13" ht="18.75" thickBot="1">
      <c r="A21" s="20" t="s">
        <v>25</v>
      </c>
      <c r="B21" s="21">
        <v>8.5</v>
      </c>
      <c r="C21" s="21">
        <v>33.24</v>
      </c>
      <c r="D21" s="9"/>
      <c r="E21" s="9"/>
      <c r="F21" s="12">
        <f t="shared" si="6"/>
        <v>33.24</v>
      </c>
      <c r="G21" s="12">
        <f t="shared" si="7"/>
        <v>0.36</v>
      </c>
      <c r="H21" s="3">
        <v>3.4</v>
      </c>
      <c r="I21" s="12">
        <f t="shared" si="8"/>
        <v>3.76</v>
      </c>
      <c r="J21" s="12">
        <f t="shared" si="9"/>
        <v>1.0254800879722639</v>
      </c>
      <c r="K21" s="23">
        <f t="shared" si="4"/>
        <v>4.638075536177505</v>
      </c>
      <c r="L21" s="10"/>
      <c r="M21" s="14">
        <f t="shared" si="10"/>
        <v>4.638075536177505</v>
      </c>
    </row>
    <row r="22" spans="1:13" ht="18.75" thickBot="1">
      <c r="A22" s="20" t="s">
        <v>27</v>
      </c>
      <c r="B22" s="21">
        <v>9.12</v>
      </c>
      <c r="C22" s="21">
        <v>46.15</v>
      </c>
      <c r="D22" s="9"/>
      <c r="E22" s="9"/>
      <c r="F22" s="12">
        <f t="shared" si="6"/>
        <v>46.15</v>
      </c>
      <c r="G22" s="12">
        <f t="shared" si="7"/>
        <v>0.3971999999999999</v>
      </c>
      <c r="H22" s="3">
        <v>4.11</v>
      </c>
      <c r="I22" s="12">
        <f t="shared" si="8"/>
        <v>4.5072</v>
      </c>
      <c r="J22" s="12">
        <f t="shared" si="9"/>
        <v>1.023331286133471</v>
      </c>
      <c r="K22" s="23">
        <f t="shared" si="4"/>
        <v>5.190665532226069</v>
      </c>
      <c r="L22" s="10">
        <v>-2.5</v>
      </c>
      <c r="M22" s="14">
        <f t="shared" si="10"/>
        <v>5.060898893920417</v>
      </c>
    </row>
    <row r="23" spans="1:13" ht="18.75" thickBot="1">
      <c r="A23" s="20" t="s">
        <v>28</v>
      </c>
      <c r="B23" s="21">
        <v>6.3</v>
      </c>
      <c r="C23" s="21">
        <v>26.9</v>
      </c>
      <c r="D23" s="9"/>
      <c r="E23" s="9"/>
      <c r="F23" s="12">
        <f t="shared" si="6"/>
        <v>26.9</v>
      </c>
      <c r="G23" s="12">
        <f t="shared" si="7"/>
        <v>0.228</v>
      </c>
      <c r="H23" s="3">
        <v>1.4</v>
      </c>
      <c r="I23" s="12">
        <f t="shared" si="8"/>
        <v>1.628</v>
      </c>
      <c r="J23" s="12">
        <f t="shared" si="9"/>
        <v>1.0384404368850606</v>
      </c>
      <c r="K23" s="23">
        <f t="shared" si="4"/>
        <v>4.713004920610472</v>
      </c>
      <c r="L23" s="10">
        <v>0.25</v>
      </c>
      <c r="M23" s="14">
        <f t="shared" si="10"/>
        <v>4.724787432911998</v>
      </c>
    </row>
    <row r="24" spans="1:13" ht="18.75" thickBot="1">
      <c r="A24" s="20" t="s">
        <v>29</v>
      </c>
      <c r="B24" s="21">
        <v>6.85</v>
      </c>
      <c r="C24" s="21">
        <v>28</v>
      </c>
      <c r="D24" s="9"/>
      <c r="E24" s="9"/>
      <c r="F24" s="12">
        <f aca="true" t="shared" si="11" ref="F24:F34">IF(E24=0,C24,(C24+D24+E24)/2)</f>
        <v>28</v>
      </c>
      <c r="G24" s="12">
        <f aca="true" t="shared" si="12" ref="G24:G34">0.06*(B24)-0.15</f>
        <v>0.261</v>
      </c>
      <c r="H24" s="3">
        <v>1.75</v>
      </c>
      <c r="I24" s="12">
        <f aca="true" t="shared" si="13" ref="I24:I34">G24+H24</f>
        <v>2.011</v>
      </c>
      <c r="J24" s="12">
        <f aca="true" t="shared" si="14" ref="J24:J34">(I24/H24)^(1/4)</f>
        <v>1.0353650612526877</v>
      </c>
      <c r="K24" s="23">
        <f aca="true" t="shared" si="15" ref="K24:K35">(SQRT($B24))*((1.55*(SQRT($F24)/$B24)+0.0545*(($B24+SQRT($F24)))/(POWER($I24,1/3))))*J24</f>
        <v>4.6651786414311704</v>
      </c>
      <c r="L24" s="10">
        <v>-0.25</v>
      </c>
      <c r="M24" s="14">
        <f aca="true" t="shared" si="16" ref="M24:M34">K24*(1+L24/100)</f>
        <v>4.653515694827592</v>
      </c>
    </row>
    <row r="25" spans="1:13" ht="19.5" customHeight="1" thickBot="1">
      <c r="A25" s="20" t="s">
        <v>30</v>
      </c>
      <c r="B25" s="21">
        <v>7.75</v>
      </c>
      <c r="C25" s="21">
        <v>39</v>
      </c>
      <c r="D25" s="9"/>
      <c r="E25" s="9"/>
      <c r="F25" s="12">
        <f t="shared" si="11"/>
        <v>39</v>
      </c>
      <c r="G25" s="12">
        <f t="shared" si="12"/>
        <v>0.31499999999999995</v>
      </c>
      <c r="H25" s="3">
        <v>2.63</v>
      </c>
      <c r="I25" s="12">
        <f t="shared" si="13"/>
        <v>2.945</v>
      </c>
      <c r="J25" s="12">
        <f t="shared" si="14"/>
        <v>1.0286849539052205</v>
      </c>
      <c r="K25" s="23">
        <f t="shared" si="15"/>
        <v>5.100652331796246</v>
      </c>
      <c r="L25" s="10"/>
      <c r="M25" s="14">
        <f t="shared" si="16"/>
        <v>5.100652331796246</v>
      </c>
    </row>
    <row r="26" spans="1:13" ht="18.75" thickBot="1">
      <c r="A26" s="20" t="s">
        <v>31</v>
      </c>
      <c r="B26" s="21">
        <v>6</v>
      </c>
      <c r="C26" s="21">
        <v>22</v>
      </c>
      <c r="D26" s="9"/>
      <c r="E26" s="9"/>
      <c r="F26" s="12">
        <f t="shared" si="11"/>
        <v>22</v>
      </c>
      <c r="G26" s="12">
        <f t="shared" si="12"/>
        <v>0.21</v>
      </c>
      <c r="H26" s="3">
        <v>1.05</v>
      </c>
      <c r="I26" s="12">
        <f t="shared" si="13"/>
        <v>1.26</v>
      </c>
      <c r="J26" s="12">
        <f t="shared" si="14"/>
        <v>1.0466351393921056</v>
      </c>
      <c r="K26" s="23">
        <f t="shared" si="15"/>
        <v>4.489384133113022</v>
      </c>
      <c r="L26" s="10"/>
      <c r="M26" s="14">
        <f t="shared" si="16"/>
        <v>4.489384133113022</v>
      </c>
    </row>
    <row r="27" spans="1:13" ht="18.75" thickBot="1">
      <c r="A27" s="20" t="s">
        <v>32</v>
      </c>
      <c r="B27" s="21">
        <v>7.3</v>
      </c>
      <c r="C27" s="21">
        <v>28</v>
      </c>
      <c r="D27" s="9"/>
      <c r="E27" s="9"/>
      <c r="F27" s="12">
        <f t="shared" si="11"/>
        <v>28</v>
      </c>
      <c r="G27" s="12">
        <f t="shared" si="12"/>
        <v>0.28800000000000003</v>
      </c>
      <c r="H27" s="3">
        <v>1</v>
      </c>
      <c r="I27" s="12">
        <f t="shared" si="13"/>
        <v>1.288</v>
      </c>
      <c r="J27" s="12">
        <f t="shared" si="14"/>
        <v>1.0653172657611856</v>
      </c>
      <c r="K27" s="23">
        <f t="shared" si="15"/>
        <v>5.04932704121303</v>
      </c>
      <c r="L27" s="10">
        <v>0.5</v>
      </c>
      <c r="M27" s="14">
        <f t="shared" si="16"/>
        <v>5.074573676419095</v>
      </c>
    </row>
    <row r="28" spans="1:13" ht="18.75" thickBot="1">
      <c r="A28" s="20" t="s">
        <v>33</v>
      </c>
      <c r="B28" s="21">
        <v>6</v>
      </c>
      <c r="C28" s="21">
        <v>18</v>
      </c>
      <c r="D28" s="9"/>
      <c r="E28" s="9"/>
      <c r="F28" s="12">
        <f t="shared" si="11"/>
        <v>18</v>
      </c>
      <c r="G28" s="12">
        <f t="shared" si="12"/>
        <v>0.21</v>
      </c>
      <c r="H28" s="3">
        <v>0.9</v>
      </c>
      <c r="I28" s="12">
        <f t="shared" si="13"/>
        <v>1.11</v>
      </c>
      <c r="J28" s="12">
        <f t="shared" si="14"/>
        <v>1.0538289313722502</v>
      </c>
      <c r="K28" s="23">
        <f t="shared" si="15"/>
        <v>4.2208950108111605</v>
      </c>
      <c r="L28" s="10"/>
      <c r="M28" s="14">
        <f t="shared" si="16"/>
        <v>4.2208950108111605</v>
      </c>
    </row>
    <row r="29" spans="1:13" ht="18.75" thickBot="1">
      <c r="A29" s="20" t="s">
        <v>34</v>
      </c>
      <c r="B29" s="21">
        <v>7.8</v>
      </c>
      <c r="C29" s="21">
        <v>28</v>
      </c>
      <c r="D29" s="9"/>
      <c r="E29" s="9"/>
      <c r="F29" s="12">
        <f t="shared" si="11"/>
        <v>28</v>
      </c>
      <c r="G29" s="12">
        <f t="shared" si="12"/>
        <v>0.31799999999999995</v>
      </c>
      <c r="H29" s="3">
        <v>1.3</v>
      </c>
      <c r="I29" s="12">
        <f t="shared" si="13"/>
        <v>1.6179999999999999</v>
      </c>
      <c r="J29" s="12">
        <f t="shared" si="14"/>
        <v>1.0562307118395469</v>
      </c>
      <c r="K29" s="23">
        <f t="shared" si="15"/>
        <v>4.894663146745979</v>
      </c>
      <c r="L29" s="10">
        <v>-1</v>
      </c>
      <c r="M29" s="14">
        <f t="shared" si="16"/>
        <v>4.84571651527852</v>
      </c>
    </row>
    <row r="30" spans="1:13" ht="18.75" thickBot="1">
      <c r="A30" s="20" t="s">
        <v>35</v>
      </c>
      <c r="B30" s="21">
        <v>7</v>
      </c>
      <c r="C30" s="21">
        <v>24</v>
      </c>
      <c r="D30" s="9"/>
      <c r="E30" s="9"/>
      <c r="F30" s="12">
        <f t="shared" si="11"/>
        <v>24</v>
      </c>
      <c r="G30" s="12">
        <f t="shared" si="12"/>
        <v>0.27</v>
      </c>
      <c r="H30" s="3">
        <v>1.4</v>
      </c>
      <c r="I30" s="12">
        <f t="shared" si="13"/>
        <v>1.67</v>
      </c>
      <c r="J30" s="12">
        <f t="shared" si="14"/>
        <v>1.045074157957836</v>
      </c>
      <c r="K30" s="23">
        <f t="shared" si="15"/>
        <v>4.510751735241201</v>
      </c>
      <c r="L30" s="10">
        <v>1</v>
      </c>
      <c r="M30" s="14">
        <f t="shared" si="16"/>
        <v>4.5558592525936135</v>
      </c>
    </row>
    <row r="31" spans="1:13" ht="18.75" thickBot="1">
      <c r="A31" s="20" t="s">
        <v>36</v>
      </c>
      <c r="B31" s="21">
        <v>5.95</v>
      </c>
      <c r="C31" s="21">
        <v>14</v>
      </c>
      <c r="D31" s="9"/>
      <c r="E31" s="9"/>
      <c r="F31" s="12">
        <f t="shared" si="11"/>
        <v>14</v>
      </c>
      <c r="G31" s="12">
        <f t="shared" si="12"/>
        <v>0.207</v>
      </c>
      <c r="H31" s="3">
        <v>0.78</v>
      </c>
      <c r="I31" s="12">
        <f t="shared" si="13"/>
        <v>0.987</v>
      </c>
      <c r="J31" s="12">
        <f t="shared" si="14"/>
        <v>1.0606098044614096</v>
      </c>
      <c r="K31" s="23">
        <f t="shared" si="15"/>
        <v>3.8941671279094168</v>
      </c>
      <c r="L31" s="10">
        <v>-2</v>
      </c>
      <c r="M31" s="14">
        <f t="shared" si="16"/>
        <v>3.8162837853512284</v>
      </c>
    </row>
    <row r="32" spans="1:13" ht="18.75" thickBot="1">
      <c r="A32" s="20" t="s">
        <v>37</v>
      </c>
      <c r="B32" s="21">
        <v>5.5</v>
      </c>
      <c r="C32" s="21">
        <v>20</v>
      </c>
      <c r="D32" s="9"/>
      <c r="E32" s="9"/>
      <c r="F32" s="12">
        <f t="shared" si="11"/>
        <v>20</v>
      </c>
      <c r="G32" s="12">
        <f t="shared" si="12"/>
        <v>0.17999999999999997</v>
      </c>
      <c r="H32" s="3">
        <v>0.78</v>
      </c>
      <c r="I32" s="12">
        <f t="shared" si="13"/>
        <v>0.96</v>
      </c>
      <c r="J32" s="12">
        <f t="shared" si="14"/>
        <v>1.053280775695853</v>
      </c>
      <c r="K32" s="23">
        <f t="shared" si="15"/>
        <v>4.47409768060313</v>
      </c>
      <c r="L32" s="10">
        <v>-1</v>
      </c>
      <c r="M32" s="14">
        <f t="shared" si="16"/>
        <v>4.429356703797098</v>
      </c>
    </row>
    <row r="33" spans="1:13" ht="18.75" thickBot="1">
      <c r="A33" s="20" t="s">
        <v>38</v>
      </c>
      <c r="B33" s="21">
        <v>7.3</v>
      </c>
      <c r="C33" s="21">
        <v>31</v>
      </c>
      <c r="D33" s="9"/>
      <c r="E33" s="9"/>
      <c r="F33" s="12">
        <f t="shared" si="11"/>
        <v>31</v>
      </c>
      <c r="G33" s="12">
        <f t="shared" si="12"/>
        <v>0.28800000000000003</v>
      </c>
      <c r="H33" s="3">
        <v>0.9</v>
      </c>
      <c r="I33" s="12">
        <f t="shared" si="13"/>
        <v>1.1880000000000002</v>
      </c>
      <c r="J33" s="12">
        <f t="shared" si="14"/>
        <v>1.0718733737282617</v>
      </c>
      <c r="K33" s="23">
        <f t="shared" si="15"/>
        <v>5.341325199596824</v>
      </c>
      <c r="L33" s="10"/>
      <c r="M33" s="14">
        <f t="shared" si="16"/>
        <v>5.341325199596824</v>
      </c>
    </row>
    <row r="34" spans="1:13" ht="18.75" thickBot="1">
      <c r="A34" s="20" t="s">
        <v>39</v>
      </c>
      <c r="B34" s="21">
        <v>6.6</v>
      </c>
      <c r="C34" s="21">
        <v>18</v>
      </c>
      <c r="D34" s="9"/>
      <c r="E34" s="9"/>
      <c r="F34" s="12">
        <f t="shared" si="11"/>
        <v>18</v>
      </c>
      <c r="G34" s="12">
        <f t="shared" si="12"/>
        <v>0.24599999999999997</v>
      </c>
      <c r="H34" s="3">
        <v>1.2</v>
      </c>
      <c r="I34" s="12">
        <f t="shared" si="13"/>
        <v>1.446</v>
      </c>
      <c r="J34" s="12">
        <f t="shared" si="14"/>
        <v>1.0477236849499048</v>
      </c>
      <c r="K34" s="23">
        <f t="shared" si="15"/>
        <v>4.0884694490742675</v>
      </c>
      <c r="L34" s="10">
        <v>-2</v>
      </c>
      <c r="M34" s="14">
        <f t="shared" si="16"/>
        <v>4.006700060092782</v>
      </c>
    </row>
    <row r="35" spans="1:13" ht="18.75" thickBot="1">
      <c r="A35" s="20" t="s">
        <v>40</v>
      </c>
      <c r="B35" s="21">
        <v>5.5</v>
      </c>
      <c r="C35" s="21">
        <v>20</v>
      </c>
      <c r="D35" s="9"/>
      <c r="E35" s="9"/>
      <c r="F35" s="12">
        <f aca="true" t="shared" si="17" ref="F35:F40">IF(E35=0,C35,(C35+D35+E35)/2)</f>
        <v>20</v>
      </c>
      <c r="G35" s="12">
        <f aca="true" t="shared" si="18" ref="G35:G40">0.06*(B35)-0.15</f>
        <v>0.17999999999999997</v>
      </c>
      <c r="H35" s="3">
        <v>0.79</v>
      </c>
      <c r="I35" s="12">
        <f aca="true" t="shared" si="19" ref="I35:I40">G35+H35</f>
        <v>0.97</v>
      </c>
      <c r="J35" s="12">
        <f aca="true" t="shared" si="20" ref="J35:J40">(I35/H35)^(1/4)</f>
        <v>1.0526552498677653</v>
      </c>
      <c r="K35" s="23">
        <f t="shared" si="15"/>
        <v>4.466750649377828</v>
      </c>
      <c r="L35" s="10">
        <v>-1</v>
      </c>
      <c r="M35" s="14">
        <f aca="true" t="shared" si="21" ref="M35:M40">K35*(1+L35/100)</f>
        <v>4.42208314288405</v>
      </c>
    </row>
    <row r="36" spans="1:13" ht="18.75" thickBot="1">
      <c r="A36" s="20" t="s">
        <v>41</v>
      </c>
      <c r="B36" s="21">
        <v>6.23</v>
      </c>
      <c r="C36" s="21">
        <v>18.09</v>
      </c>
      <c r="D36" s="9"/>
      <c r="E36" s="9"/>
      <c r="F36" s="12">
        <f t="shared" si="17"/>
        <v>18.09</v>
      </c>
      <c r="G36" s="12">
        <f t="shared" si="18"/>
        <v>0.22380000000000003</v>
      </c>
      <c r="H36" s="3">
        <v>0.98</v>
      </c>
      <c r="I36" s="12">
        <f t="shared" si="19"/>
        <v>1.2038</v>
      </c>
      <c r="J36" s="12">
        <f t="shared" si="20"/>
        <v>1.0527665217800821</v>
      </c>
      <c r="K36" s="23">
        <f aca="true" t="shared" si="22" ref="K36:K42">(SQRT($B36))*((1.55*(SQRT($F36)/$B36)+0.0545*(($B36+SQRT($F36)))/(POWER($I36,1/3))))*J36</f>
        <v>4.19189376865011</v>
      </c>
      <c r="L36" s="10">
        <v>1</v>
      </c>
      <c r="M36" s="14">
        <f t="shared" si="21"/>
        <v>4.233812706336611</v>
      </c>
    </row>
    <row r="37" spans="1:13" ht="18.75" thickBot="1">
      <c r="A37" s="20" t="s">
        <v>42</v>
      </c>
      <c r="B37" s="21">
        <v>5.85</v>
      </c>
      <c r="C37" s="21">
        <v>20</v>
      </c>
      <c r="D37" s="9"/>
      <c r="E37" s="9"/>
      <c r="F37" s="12">
        <f t="shared" si="17"/>
        <v>20</v>
      </c>
      <c r="G37" s="12">
        <f t="shared" si="18"/>
        <v>0.20099999999999998</v>
      </c>
      <c r="H37" s="3">
        <v>1.3</v>
      </c>
      <c r="I37" s="12">
        <f t="shared" si="19"/>
        <v>1.5010000000000001</v>
      </c>
      <c r="J37" s="12">
        <f t="shared" si="20"/>
        <v>1.036595537729067</v>
      </c>
      <c r="K37" s="23">
        <f t="shared" si="22"/>
        <v>4.2026875727994835</v>
      </c>
      <c r="L37" s="10">
        <v>-0.5</v>
      </c>
      <c r="M37" s="14">
        <f t="shared" si="21"/>
        <v>4.181674134935486</v>
      </c>
    </row>
    <row r="38" spans="1:13" ht="18.75" thickBot="1">
      <c r="A38" s="20" t="s">
        <v>43</v>
      </c>
      <c r="B38" s="21">
        <v>7.8</v>
      </c>
      <c r="C38" s="21">
        <v>33</v>
      </c>
      <c r="D38" s="9"/>
      <c r="E38" s="9"/>
      <c r="F38" s="12">
        <f t="shared" si="17"/>
        <v>33</v>
      </c>
      <c r="G38" s="12">
        <f t="shared" si="18"/>
        <v>0.31799999999999995</v>
      </c>
      <c r="H38" s="3">
        <v>2.4</v>
      </c>
      <c r="I38" s="12">
        <f t="shared" si="19"/>
        <v>2.718</v>
      </c>
      <c r="J38" s="12">
        <f t="shared" si="20"/>
        <v>1.031595770003754</v>
      </c>
      <c r="K38" s="23">
        <f t="shared" si="22"/>
        <v>4.8128442018884705</v>
      </c>
      <c r="L38" s="10"/>
      <c r="M38" s="14">
        <f t="shared" si="21"/>
        <v>4.8128442018884705</v>
      </c>
    </row>
    <row r="39" spans="1:13" ht="18.75" thickBot="1">
      <c r="A39" s="20" t="s">
        <v>44</v>
      </c>
      <c r="B39" s="21">
        <v>7.87</v>
      </c>
      <c r="C39" s="21">
        <v>27.7</v>
      </c>
      <c r="D39" s="9"/>
      <c r="E39" s="9"/>
      <c r="F39" s="12">
        <f t="shared" si="17"/>
        <v>27.7</v>
      </c>
      <c r="G39" s="12">
        <f t="shared" si="18"/>
        <v>0.32220000000000004</v>
      </c>
      <c r="H39" s="3">
        <v>1.78</v>
      </c>
      <c r="I39" s="12">
        <f t="shared" si="19"/>
        <v>2.1022</v>
      </c>
      <c r="J39" s="12">
        <f t="shared" si="20"/>
        <v>1.0424698597642803</v>
      </c>
      <c r="K39" s="23">
        <f t="shared" si="22"/>
        <v>4.6654458071597995</v>
      </c>
      <c r="L39" s="10">
        <v>-0.5</v>
      </c>
      <c r="M39" s="14">
        <f t="shared" si="21"/>
        <v>4.642118578124</v>
      </c>
    </row>
    <row r="40" spans="1:13" ht="18.75" thickBot="1">
      <c r="A40" s="20" t="s">
        <v>45</v>
      </c>
      <c r="B40" s="21">
        <v>6.5</v>
      </c>
      <c r="C40" s="21">
        <v>27</v>
      </c>
      <c r="D40" s="9"/>
      <c r="E40" s="9"/>
      <c r="F40" s="12">
        <f t="shared" si="17"/>
        <v>27</v>
      </c>
      <c r="G40" s="12">
        <f t="shared" si="18"/>
        <v>0.24000000000000002</v>
      </c>
      <c r="H40" s="3">
        <v>0.9</v>
      </c>
      <c r="I40" s="12">
        <f t="shared" si="19"/>
        <v>1.1400000000000001</v>
      </c>
      <c r="J40" s="12">
        <f t="shared" si="20"/>
        <v>1.060878347286943</v>
      </c>
      <c r="K40" s="23">
        <f t="shared" si="22"/>
        <v>5.001787136484278</v>
      </c>
      <c r="L40" s="10">
        <v>1</v>
      </c>
      <c r="M40" s="14">
        <f t="shared" si="21"/>
        <v>5.051805007849121</v>
      </c>
    </row>
    <row r="41" spans="1:13" ht="18.75" thickBot="1">
      <c r="A41" s="20" t="s">
        <v>46</v>
      </c>
      <c r="B41" s="21">
        <v>5.85</v>
      </c>
      <c r="C41" s="21">
        <v>14.5</v>
      </c>
      <c r="D41" s="9"/>
      <c r="E41" s="9"/>
      <c r="F41" s="12">
        <f>IF(E41=0,C41,(C41+D41+E41)/2)</f>
        <v>14.5</v>
      </c>
      <c r="G41" s="12">
        <f>0.06*(B41)-0.15</f>
        <v>0.20099999999999998</v>
      </c>
      <c r="H41" s="3">
        <v>0.5</v>
      </c>
      <c r="I41" s="12">
        <f>G41+H41</f>
        <v>0.701</v>
      </c>
      <c r="J41" s="12">
        <f>(I41/H41)^(1/4)</f>
        <v>1.0881455827458266</v>
      </c>
      <c r="K41" s="23">
        <f t="shared" si="22"/>
        <v>4.214816205428693</v>
      </c>
      <c r="L41" s="10">
        <v>-2</v>
      </c>
      <c r="M41" s="14">
        <f>K41*(1+L41/100)</f>
        <v>4.130519881320119</v>
      </c>
    </row>
    <row r="42" spans="1:13" ht="18.75" thickBot="1">
      <c r="A42" s="20" t="s">
        <v>47</v>
      </c>
      <c r="B42" s="21">
        <v>6.67</v>
      </c>
      <c r="C42" s="21">
        <v>23</v>
      </c>
      <c r="D42" s="9"/>
      <c r="E42" s="9"/>
      <c r="F42" s="12">
        <f>IF(E42=0,C42,(C42+D42+E42)/2)</f>
        <v>23</v>
      </c>
      <c r="G42" s="12">
        <f>0.06*(B42)-0.15</f>
        <v>0.2502</v>
      </c>
      <c r="H42" s="3">
        <v>1.5</v>
      </c>
      <c r="I42" s="12">
        <f>G42+H42</f>
        <v>1.7502</v>
      </c>
      <c r="J42" s="12">
        <f>(I42/H42)^(1/4)</f>
        <v>1.0393195703494003</v>
      </c>
      <c r="K42" s="23">
        <f t="shared" si="22"/>
        <v>4.3832760936881465</v>
      </c>
      <c r="L42" s="10">
        <v>1</v>
      </c>
      <c r="M42" s="14">
        <f>K42*(1+L42/100)</f>
        <v>4.427108854625028</v>
      </c>
    </row>
    <row r="43" spans="1:13" ht="18.75" thickBot="1">
      <c r="A43" s="20" t="s">
        <v>48</v>
      </c>
      <c r="B43" s="21">
        <v>7.9</v>
      </c>
      <c r="C43" s="21">
        <f>20.65+11.23</f>
        <v>31.88</v>
      </c>
      <c r="D43" s="9"/>
      <c r="E43" s="9"/>
      <c r="F43" s="12">
        <f>IF(E43=0,C43,(C43+D43+E43)/2)</f>
        <v>31.88</v>
      </c>
      <c r="G43" s="12">
        <f>0.06*(B43)-0.15</f>
        <v>0.32399999999999995</v>
      </c>
      <c r="H43" s="3">
        <v>1.745</v>
      </c>
      <c r="I43" s="12">
        <f>G43+H43</f>
        <v>2.069</v>
      </c>
      <c r="J43" s="12">
        <f>(I43/H43)^(1/4)</f>
        <v>1.0434971441970762</v>
      </c>
      <c r="K43" s="23">
        <f>(SQRT($B43))*((1.55*(SQRT($F43)/$B43)+0.0545*(($B43+SQRT($F43)))/(POWER($I43,1/3))))*J43</f>
        <v>4.948427224236883</v>
      </c>
      <c r="L43" s="10">
        <v>2</v>
      </c>
      <c r="M43" s="14">
        <f>K43*(1+L43/100)</f>
        <v>5.04739576872162</v>
      </c>
    </row>
    <row r="44" spans="1:13" ht="18.75" thickBot="1">
      <c r="A44" s="20" t="s">
        <v>49</v>
      </c>
      <c r="B44" s="21">
        <v>7.3</v>
      </c>
      <c r="C44" s="21">
        <v>34.89</v>
      </c>
      <c r="D44" s="9"/>
      <c r="E44" s="9"/>
      <c r="F44" s="12">
        <f>IF(E44=0,C44,(C44+D44+E44)/2)</f>
        <v>34.89</v>
      </c>
      <c r="G44" s="12">
        <f>0.06*(B44)-0.15</f>
        <v>0.28800000000000003</v>
      </c>
      <c r="H44" s="3">
        <v>1.222</v>
      </c>
      <c r="I44" s="12">
        <f>G44+H44</f>
        <v>1.51</v>
      </c>
      <c r="J44" s="12">
        <f>(I44/H44)^(1/4)</f>
        <v>1.0543296873115344</v>
      </c>
      <c r="K44" s="23">
        <f>(SQRT($B44))*((1.55*(SQRT($F44)/$B44)+0.0545*(($B44+SQRT($F44)))/(POWER($I44,1/3))))*J44</f>
        <v>5.3599012739034855</v>
      </c>
      <c r="L44" s="10">
        <v>-0.5</v>
      </c>
      <c r="M44" s="14">
        <f>K44*(1+L44/100)</f>
        <v>5.333101767533968</v>
      </c>
    </row>
    <row r="45" spans="1:13" ht="18.75" thickBot="1">
      <c r="A45" s="20" t="s">
        <v>50</v>
      </c>
      <c r="B45" s="21">
        <v>7.3</v>
      </c>
      <c r="C45" s="21">
        <v>30</v>
      </c>
      <c r="D45" s="9"/>
      <c r="E45" s="9"/>
      <c r="F45" s="12">
        <f>IF(E45=0,C45,(C45+D45+E45)/2)</f>
        <v>30</v>
      </c>
      <c r="G45" s="12">
        <f>0.06*(B45)-0.15</f>
        <v>0.28800000000000003</v>
      </c>
      <c r="H45" s="3">
        <v>1.15</v>
      </c>
      <c r="I45" s="12">
        <f>G45+H45</f>
        <v>1.438</v>
      </c>
      <c r="J45" s="12">
        <f>(I45/H45)^(1/4)</f>
        <v>1.0574631967773838</v>
      </c>
      <c r="K45" s="23">
        <f>(SQRT($B45))*((1.55*(SQRT($F45)/$B45)+0.0545*(($B45+SQRT($F45)))/(POWER($I45,1/3))))*J45</f>
        <v>5.085418382360887</v>
      </c>
      <c r="L45" s="10">
        <v>-0.5</v>
      </c>
      <c r="M45" s="14">
        <f>K45*(1+L45/100)</f>
        <v>5.059991290449083</v>
      </c>
    </row>
    <row r="46" spans="1:13" ht="18.75" thickBot="1">
      <c r="A46" s="20" t="s">
        <v>51</v>
      </c>
      <c r="B46" s="21">
        <v>5.5</v>
      </c>
      <c r="C46" s="21">
        <v>18.5</v>
      </c>
      <c r="D46" s="9"/>
      <c r="E46" s="9"/>
      <c r="F46" s="12">
        <f>IF(E46=0,C46,(C46+D46+E46)/2)</f>
        <v>18.5</v>
      </c>
      <c r="G46" s="12">
        <f>0.06*(B46)-0.15</f>
        <v>0.17999999999999997</v>
      </c>
      <c r="H46" s="3">
        <v>0.45</v>
      </c>
      <c r="I46" s="12">
        <f>G46+H46</f>
        <v>0.63</v>
      </c>
      <c r="J46" s="12">
        <f>(I46/H46)^(1/4)</f>
        <v>1.0877573059372772</v>
      </c>
      <c r="K46" s="23">
        <f>(SQRT($B46))*((1.55*(SQRT($F46)/$B46)+0.0545*(($B46+SQRT($F46)))/(POWER($I46,1/3))))*J46</f>
        <v>4.681753687707459</v>
      </c>
      <c r="L46" s="10">
        <v>1.5</v>
      </c>
      <c r="M46" s="14">
        <f>K46*(1+L46/100)</f>
        <v>4.75197999302307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-?-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?-?</dc:creator>
  <cp:keywords/>
  <dc:description/>
  <cp:lastModifiedBy>Jarosław</cp:lastModifiedBy>
  <cp:lastPrinted>2003-03-29T13:19:22Z</cp:lastPrinted>
  <dcterms:created xsi:type="dcterms:W3CDTF">1999-11-11T13:59:55Z</dcterms:created>
  <dcterms:modified xsi:type="dcterms:W3CDTF">2014-09-22T10:32:37Z</dcterms:modified>
  <cp:category/>
  <cp:version/>
  <cp:contentType/>
  <cp:contentStatus/>
</cp:coreProperties>
</file>